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Rekapitulácia stavby" sheetId="1" r:id="rId1"/>
    <sheet name="001 - Architektonické a s..." sheetId="2" r:id="rId2"/>
  </sheets>
  <definedNames>
    <definedName name="_xlnm._FilterDatabase" localSheetId="1" hidden="1">'001 - Architektonické a s...'!$C$126:$K$177</definedName>
    <definedName name="_xlnm.Print_Titles" localSheetId="1">'001 - Architektonické a s...'!$126:$126</definedName>
    <definedName name="_xlnm.Print_Titles" localSheetId="0">'Rekapitulácia stavby'!$92:$92</definedName>
    <definedName name="_xlnm.Print_Area" localSheetId="1">'001 - Architektonické a s...'!$C$4:$J$76,'001 - Architektonické a s...'!$C$82:$J$108,'001 - Architektonické a s...'!$C$114:$K$177</definedName>
    <definedName name="_xlnm.Print_Area" localSheetId="0">'Rekapitulácia stavby'!$D$4:$AO$76,'Rekapitulácia stavby'!$C$82:$AQ$96</definedName>
  </definedNames>
  <calcPr calcId="145621"/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 s="1"/>
  <c r="BI177" i="2"/>
  <c r="BH177" i="2"/>
  <c r="BG177" i="2"/>
  <c r="BE177" i="2"/>
  <c r="T177" i="2"/>
  <c r="T176" i="2" s="1"/>
  <c r="T175" i="2" s="1"/>
  <c r="R177" i="2"/>
  <c r="R176" i="2"/>
  <c r="R175" i="2" s="1"/>
  <c r="P177" i="2"/>
  <c r="P176" i="2"/>
  <c r="P175" i="2"/>
  <c r="BK177" i="2"/>
  <c r="BK176" i="2"/>
  <c r="J176" i="2"/>
  <c r="BK175" i="2"/>
  <c r="J175" i="2" s="1"/>
  <c r="J106" i="2" s="1"/>
  <c r="J177" i="2"/>
  <c r="BF177" i="2"/>
  <c r="J107" i="2"/>
  <c r="BI174" i="2"/>
  <c r="BH174" i="2"/>
  <c r="BG174" i="2"/>
  <c r="BE174" i="2"/>
  <c r="T174" i="2"/>
  <c r="T173" i="2"/>
  <c r="R174" i="2"/>
  <c r="R173" i="2" s="1"/>
  <c r="R170" i="2" s="1"/>
  <c r="P174" i="2"/>
  <c r="P173" i="2"/>
  <c r="BK174" i="2"/>
  <c r="BK173" i="2" s="1"/>
  <c r="J173" i="2" s="1"/>
  <c r="J105" i="2" s="1"/>
  <c r="J174" i="2"/>
  <c r="BF174" i="2"/>
  <c r="BI172" i="2"/>
  <c r="BH172" i="2"/>
  <c r="BG172" i="2"/>
  <c r="BE172" i="2"/>
  <c r="T172" i="2"/>
  <c r="T171" i="2"/>
  <c r="T170" i="2"/>
  <c r="R172" i="2"/>
  <c r="R171" i="2"/>
  <c r="P172" i="2"/>
  <c r="P171" i="2" s="1"/>
  <c r="P170" i="2" s="1"/>
  <c r="BK172" i="2"/>
  <c r="BK171" i="2"/>
  <c r="J171" i="2" s="1"/>
  <c r="J104" i="2" s="1"/>
  <c r="J172" i="2"/>
  <c r="BF172" i="2" s="1"/>
  <c r="BI169" i="2"/>
  <c r="BH169" i="2"/>
  <c r="BG169" i="2"/>
  <c r="BE169" i="2"/>
  <c r="T169" i="2"/>
  <c r="T168" i="2" s="1"/>
  <c r="R169" i="2"/>
  <c r="R168" i="2"/>
  <c r="P169" i="2"/>
  <c r="P168" i="2" s="1"/>
  <c r="BK169" i="2"/>
  <c r="BK168" i="2"/>
  <c r="J168" i="2"/>
  <c r="J102" i="2" s="1"/>
  <c r="J169" i="2"/>
  <c r="BF169" i="2"/>
  <c r="BI167" i="2"/>
  <c r="BH167" i="2"/>
  <c r="BG167" i="2"/>
  <c r="BE167" i="2"/>
  <c r="T167" i="2"/>
  <c r="R167" i="2"/>
  <c r="P167" i="2"/>
  <c r="BK167" i="2"/>
  <c r="J167" i="2"/>
  <c r="BF167" i="2" s="1"/>
  <c r="BI166" i="2"/>
  <c r="BH166" i="2"/>
  <c r="BG166" i="2"/>
  <c r="BE166" i="2"/>
  <c r="T166" i="2"/>
  <c r="R166" i="2"/>
  <c r="P166" i="2"/>
  <c r="BK166" i="2"/>
  <c r="J166" i="2"/>
  <c r="BF166" i="2"/>
  <c r="BI165" i="2"/>
  <c r="BH165" i="2"/>
  <c r="BG165" i="2"/>
  <c r="BE165" i="2"/>
  <c r="T165" i="2"/>
  <c r="R165" i="2"/>
  <c r="P165" i="2"/>
  <c r="BK165" i="2"/>
  <c r="J165" i="2"/>
  <c r="BF165" i="2" s="1"/>
  <c r="BI164" i="2"/>
  <c r="BH164" i="2"/>
  <c r="BG164" i="2"/>
  <c r="BE164" i="2"/>
  <c r="T164" i="2"/>
  <c r="R164" i="2"/>
  <c r="P164" i="2"/>
  <c r="BK164" i="2"/>
  <c r="J164" i="2"/>
  <c r="BF164" i="2"/>
  <c r="BI163" i="2"/>
  <c r="BH163" i="2"/>
  <c r="BG163" i="2"/>
  <c r="BE163" i="2"/>
  <c r="T163" i="2"/>
  <c r="R163" i="2"/>
  <c r="P163" i="2"/>
  <c r="BK163" i="2"/>
  <c r="J163" i="2"/>
  <c r="BF163" i="2" s="1"/>
  <c r="BI162" i="2"/>
  <c r="BH162" i="2"/>
  <c r="BG162" i="2"/>
  <c r="BE162" i="2"/>
  <c r="T162" i="2"/>
  <c r="T161" i="2"/>
  <c r="R162" i="2"/>
  <c r="R161" i="2" s="1"/>
  <c r="P162" i="2"/>
  <c r="P161" i="2"/>
  <c r="BK162" i="2"/>
  <c r="BK161" i="2" s="1"/>
  <c r="J161" i="2" s="1"/>
  <c r="J101" i="2" s="1"/>
  <c r="J162" i="2"/>
  <c r="BF162" i="2" s="1"/>
  <c r="BI160" i="2"/>
  <c r="BH160" i="2"/>
  <c r="BG160" i="2"/>
  <c r="BE160" i="2"/>
  <c r="T160" i="2"/>
  <c r="R160" i="2"/>
  <c r="P160" i="2"/>
  <c r="BK160" i="2"/>
  <c r="J160" i="2"/>
  <c r="BF160" i="2"/>
  <c r="BI159" i="2"/>
  <c r="BH159" i="2"/>
  <c r="BG159" i="2"/>
  <c r="BE159" i="2"/>
  <c r="T159" i="2"/>
  <c r="R159" i="2"/>
  <c r="P159" i="2"/>
  <c r="BK159" i="2"/>
  <c r="J159" i="2"/>
  <c r="BF159" i="2" s="1"/>
  <c r="BI158" i="2"/>
  <c r="BH158" i="2"/>
  <c r="BG158" i="2"/>
  <c r="BE158" i="2"/>
  <c r="T158" i="2"/>
  <c r="R158" i="2"/>
  <c r="P158" i="2"/>
  <c r="BK158" i="2"/>
  <c r="J158" i="2"/>
  <c r="BF158" i="2"/>
  <c r="BI157" i="2"/>
  <c r="BH157" i="2"/>
  <c r="BG157" i="2"/>
  <c r="BE157" i="2"/>
  <c r="T157" i="2"/>
  <c r="R157" i="2"/>
  <c r="P157" i="2"/>
  <c r="BK157" i="2"/>
  <c r="J157" i="2"/>
  <c r="BF157" i="2" s="1"/>
  <c r="BI156" i="2"/>
  <c r="BH156" i="2"/>
  <c r="BG156" i="2"/>
  <c r="BE156" i="2"/>
  <c r="T156" i="2"/>
  <c r="T155" i="2"/>
  <c r="R156" i="2"/>
  <c r="R155" i="2" s="1"/>
  <c r="P156" i="2"/>
  <c r="P155" i="2"/>
  <c r="BK156" i="2"/>
  <c r="BK155" i="2" s="1"/>
  <c r="J155" i="2" s="1"/>
  <c r="J100" i="2" s="1"/>
  <c r="J156" i="2"/>
  <c r="BF156" i="2"/>
  <c r="BI154" i="2"/>
  <c r="BH154" i="2"/>
  <c r="BG154" i="2"/>
  <c r="BE154" i="2"/>
  <c r="T154" i="2"/>
  <c r="R154" i="2"/>
  <c r="P154" i="2"/>
  <c r="BK154" i="2"/>
  <c r="J154" i="2"/>
  <c r="BF154" i="2"/>
  <c r="BI153" i="2"/>
  <c r="BH153" i="2"/>
  <c r="BG153" i="2"/>
  <c r="BE153" i="2"/>
  <c r="T153" i="2"/>
  <c r="R153" i="2"/>
  <c r="P153" i="2"/>
  <c r="BK153" i="2"/>
  <c r="J153" i="2"/>
  <c r="BF153" i="2" s="1"/>
  <c r="BI152" i="2"/>
  <c r="BH152" i="2"/>
  <c r="BG152" i="2"/>
  <c r="BE152" i="2"/>
  <c r="T152" i="2"/>
  <c r="R152" i="2"/>
  <c r="P152" i="2"/>
  <c r="BK152" i="2"/>
  <c r="J152" i="2"/>
  <c r="BF152" i="2"/>
  <c r="BI151" i="2"/>
  <c r="BH151" i="2"/>
  <c r="BG151" i="2"/>
  <c r="BE151" i="2"/>
  <c r="T151" i="2"/>
  <c r="R151" i="2"/>
  <c r="P151" i="2"/>
  <c r="BK151" i="2"/>
  <c r="J151" i="2"/>
  <c r="BF151" i="2" s="1"/>
  <c r="BI150" i="2"/>
  <c r="BH150" i="2"/>
  <c r="BG150" i="2"/>
  <c r="BE150" i="2"/>
  <c r="T150" i="2"/>
  <c r="R150" i="2"/>
  <c r="P150" i="2"/>
  <c r="BK150" i="2"/>
  <c r="J150" i="2"/>
  <c r="BF150" i="2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R148" i="2"/>
  <c r="P148" i="2"/>
  <c r="BK148" i="2"/>
  <c r="J148" i="2"/>
  <c r="BF148" i="2"/>
  <c r="BI147" i="2"/>
  <c r="BH147" i="2"/>
  <c r="BG147" i="2"/>
  <c r="BE147" i="2"/>
  <c r="T147" i="2"/>
  <c r="R147" i="2"/>
  <c r="P147" i="2"/>
  <c r="BK147" i="2"/>
  <c r="J147" i="2"/>
  <c r="BF147" i="2" s="1"/>
  <c r="BI146" i="2"/>
  <c r="BH146" i="2"/>
  <c r="BG146" i="2"/>
  <c r="BE146" i="2"/>
  <c r="T146" i="2"/>
  <c r="R146" i="2"/>
  <c r="P146" i="2"/>
  <c r="BK146" i="2"/>
  <c r="J146" i="2"/>
  <c r="BF146" i="2"/>
  <c r="BI145" i="2"/>
  <c r="BH145" i="2"/>
  <c r="BG145" i="2"/>
  <c r="BE145" i="2"/>
  <c r="T145" i="2"/>
  <c r="R145" i="2"/>
  <c r="P145" i="2"/>
  <c r="BK145" i="2"/>
  <c r="J145" i="2"/>
  <c r="BF145" i="2" s="1"/>
  <c r="BI144" i="2"/>
  <c r="BH144" i="2"/>
  <c r="BG144" i="2"/>
  <c r="BE144" i="2"/>
  <c r="T144" i="2"/>
  <c r="R144" i="2"/>
  <c r="P144" i="2"/>
  <c r="BK144" i="2"/>
  <c r="J144" i="2"/>
  <c r="BF144" i="2"/>
  <c r="BI143" i="2"/>
  <c r="BH143" i="2"/>
  <c r="BG143" i="2"/>
  <c r="BE143" i="2"/>
  <c r="T143" i="2"/>
  <c r="R143" i="2"/>
  <c r="P143" i="2"/>
  <c r="BK143" i="2"/>
  <c r="J143" i="2"/>
  <c r="BF143" i="2" s="1"/>
  <c r="BI142" i="2"/>
  <c r="BH142" i="2"/>
  <c r="BG142" i="2"/>
  <c r="BE142" i="2"/>
  <c r="T142" i="2"/>
  <c r="R142" i="2"/>
  <c r="P142" i="2"/>
  <c r="BK142" i="2"/>
  <c r="J142" i="2"/>
  <c r="BF142" i="2"/>
  <c r="BI141" i="2"/>
  <c r="BH141" i="2"/>
  <c r="BG141" i="2"/>
  <c r="BE141" i="2"/>
  <c r="T141" i="2"/>
  <c r="R141" i="2"/>
  <c r="P141" i="2"/>
  <c r="BK141" i="2"/>
  <c r="J141" i="2"/>
  <c r="BF141" i="2" s="1"/>
  <c r="BI140" i="2"/>
  <c r="BH140" i="2"/>
  <c r="BG140" i="2"/>
  <c r="BE140" i="2"/>
  <c r="T140" i="2"/>
  <c r="R140" i="2"/>
  <c r="P140" i="2"/>
  <c r="BK140" i="2"/>
  <c r="J140" i="2"/>
  <c r="BF140" i="2"/>
  <c r="BI139" i="2"/>
  <c r="BH139" i="2"/>
  <c r="BG139" i="2"/>
  <c r="BE139" i="2"/>
  <c r="T139" i="2"/>
  <c r="T138" i="2" s="1"/>
  <c r="R139" i="2"/>
  <c r="R138" i="2"/>
  <c r="P139" i="2"/>
  <c r="P138" i="2" s="1"/>
  <c r="BK139" i="2"/>
  <c r="BK138" i="2"/>
  <c r="J138" i="2"/>
  <c r="J99" i="2" s="1"/>
  <c r="J139" i="2"/>
  <c r="BF139" i="2"/>
  <c r="BI137" i="2"/>
  <c r="BH137" i="2"/>
  <c r="BG137" i="2"/>
  <c r="BE137" i="2"/>
  <c r="T137" i="2"/>
  <c r="R137" i="2"/>
  <c r="P137" i="2"/>
  <c r="BK137" i="2"/>
  <c r="J137" i="2"/>
  <c r="BF137" i="2" s="1"/>
  <c r="BI136" i="2"/>
  <c r="BH136" i="2"/>
  <c r="BG136" i="2"/>
  <c r="BE136" i="2"/>
  <c r="T136" i="2"/>
  <c r="R136" i="2"/>
  <c r="P136" i="2"/>
  <c r="BK136" i="2"/>
  <c r="J136" i="2"/>
  <c r="BF136" i="2"/>
  <c r="BI135" i="2"/>
  <c r="BH135" i="2"/>
  <c r="BG135" i="2"/>
  <c r="BE135" i="2"/>
  <c r="T135" i="2"/>
  <c r="R135" i="2"/>
  <c r="P135" i="2"/>
  <c r="BK135" i="2"/>
  <c r="J135" i="2"/>
  <c r="BF135" i="2" s="1"/>
  <c r="BI134" i="2"/>
  <c r="BH134" i="2"/>
  <c r="BG134" i="2"/>
  <c r="BE134" i="2"/>
  <c r="T134" i="2"/>
  <c r="R134" i="2"/>
  <c r="P134" i="2"/>
  <c r="BK134" i="2"/>
  <c r="J134" i="2"/>
  <c r="BF134" i="2"/>
  <c r="BI133" i="2"/>
  <c r="BH133" i="2"/>
  <c r="BG133" i="2"/>
  <c r="BE133" i="2"/>
  <c r="T133" i="2"/>
  <c r="R133" i="2"/>
  <c r="P133" i="2"/>
  <c r="BK133" i="2"/>
  <c r="J133" i="2"/>
  <c r="BF133" i="2" s="1"/>
  <c r="BI132" i="2"/>
  <c r="BH132" i="2"/>
  <c r="F36" i="2" s="1"/>
  <c r="BC95" i="1" s="1"/>
  <c r="BG132" i="2"/>
  <c r="BE132" i="2"/>
  <c r="T132" i="2"/>
  <c r="R132" i="2"/>
  <c r="P132" i="2"/>
  <c r="BK132" i="2"/>
  <c r="J132" i="2"/>
  <c r="BF132" i="2"/>
  <c r="BI131" i="2"/>
  <c r="F37" i="2" s="1"/>
  <c r="BD95" i="1" s="1"/>
  <c r="BD94" i="1" s="1"/>
  <c r="W33" i="1" s="1"/>
  <c r="BH131" i="2"/>
  <c r="BG131" i="2"/>
  <c r="BE131" i="2"/>
  <c r="T131" i="2"/>
  <c r="R131" i="2"/>
  <c r="P131" i="2"/>
  <c r="BK131" i="2"/>
  <c r="BK129" i="2" s="1"/>
  <c r="J131" i="2"/>
  <c r="BF131" i="2" s="1"/>
  <c r="BI130" i="2"/>
  <c r="BH130" i="2"/>
  <c r="BG130" i="2"/>
  <c r="F35" i="2" s="1"/>
  <c r="BB95" i="1" s="1"/>
  <c r="BB94" i="1" s="1"/>
  <c r="W31" i="1" s="1"/>
  <c r="BE130" i="2"/>
  <c r="F33" i="2" s="1"/>
  <c r="AZ95" i="1" s="1"/>
  <c r="AZ94" i="1" s="1"/>
  <c r="W29" i="1" s="1"/>
  <c r="J33" i="2"/>
  <c r="AV95" i="1" s="1"/>
  <c r="T130" i="2"/>
  <c r="R130" i="2"/>
  <c r="R129" i="2" s="1"/>
  <c r="R128" i="2" s="1"/>
  <c r="R127" i="2" s="1"/>
  <c r="P130" i="2"/>
  <c r="BK130" i="2"/>
  <c r="J129" i="2"/>
  <c r="J98" i="2" s="1"/>
  <c r="J130" i="2"/>
  <c r="BF130" i="2" s="1"/>
  <c r="J124" i="2"/>
  <c r="J123" i="2"/>
  <c r="F123" i="2"/>
  <c r="F121" i="2"/>
  <c r="E119" i="2"/>
  <c r="J92" i="2"/>
  <c r="J91" i="2"/>
  <c r="F91" i="2"/>
  <c r="F89" i="2"/>
  <c r="E87" i="2"/>
  <c r="J18" i="2"/>
  <c r="E18" i="2"/>
  <c r="F92" i="2" s="1"/>
  <c r="F124" i="2"/>
  <c r="J17" i="2"/>
  <c r="J12" i="2"/>
  <c r="J89" i="2" s="1"/>
  <c r="E7" i="2"/>
  <c r="E117" i="2"/>
  <c r="E85" i="2"/>
  <c r="BC94" i="1"/>
  <c r="W32" i="1"/>
  <c r="AY94" i="1"/>
  <c r="AV94" i="1"/>
  <c r="AK29" i="1"/>
  <c r="AS94" i="1"/>
  <c r="L90" i="1"/>
  <c r="AM90" i="1"/>
  <c r="AM89" i="1"/>
  <c r="L89" i="1"/>
  <c r="AM87" i="1"/>
  <c r="L87" i="1"/>
  <c r="L85" i="1"/>
  <c r="L84" i="1"/>
  <c r="J34" i="2" l="1"/>
  <c r="AW95" i="1" s="1"/>
  <c r="F34" i="2"/>
  <c r="BA95" i="1" s="1"/>
  <c r="BA94" i="1" s="1"/>
  <c r="BK128" i="2"/>
  <c r="T129" i="2"/>
  <c r="T128" i="2" s="1"/>
  <c r="T127" i="2" s="1"/>
  <c r="AX94" i="1"/>
  <c r="P129" i="2"/>
  <c r="P128" i="2" s="1"/>
  <c r="P127" i="2" s="1"/>
  <c r="AU95" i="1" s="1"/>
  <c r="AU94" i="1" s="1"/>
  <c r="AT95" i="1"/>
  <c r="J121" i="2"/>
  <c r="BK170" i="2"/>
  <c r="J170" i="2" s="1"/>
  <c r="J103" i="2" s="1"/>
  <c r="J128" i="2" l="1"/>
  <c r="J97" i="2" s="1"/>
  <c r="BK127" i="2"/>
  <c r="J127" i="2" s="1"/>
  <c r="AW94" i="1"/>
  <c r="W30" i="1"/>
  <c r="J30" i="2" l="1"/>
  <c r="J96" i="2"/>
  <c r="AK30" i="1"/>
  <c r="AT94" i="1"/>
  <c r="J39" i="2" l="1"/>
  <c r="AG95" i="1"/>
  <c r="AG94" i="1" l="1"/>
  <c r="AN95" i="1"/>
  <c r="AK26" i="1" l="1"/>
  <c r="AK35" i="1" s="1"/>
  <c r="AN94" i="1"/>
</calcChain>
</file>

<file path=xl/sharedStrings.xml><?xml version="1.0" encoding="utf-8"?>
<sst xmlns="http://schemas.openxmlformats.org/spreadsheetml/2006/main" count="921" uniqueCount="281">
  <si>
    <t>Export Komplet</t>
  </si>
  <si>
    <t/>
  </si>
  <si>
    <t>2.0</t>
  </si>
  <si>
    <t>False</t>
  </si>
  <si>
    <t>{53b85556-5240-4580-9f59-2ae66466fe62}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</si>
  <si>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</si>
  <si>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</si>
  <si>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</si>
  <si>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</si>
  <si>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</si>
  <si>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</si>
  <si>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</si>
  <si>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str1901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</si>
  <si>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</si>
  <si>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</si>
  <si>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zastávok v Krásne nad Kysucou</t>
  </si>
  <si>
    <t>JKSO:</t>
  </si>
  <si>
    <t>KS:</t>
  </si>
  <si>
    <t>Miesto:</t>
  </si>
  <si>
    <t>Krásno nad Kysucou</t>
  </si>
  <si>
    <t>Dátum:</t>
  </si>
  <si>
    <t>16. 5. 2019</t>
  </si>
  <si>
    <t>Objednávateľ:</t>
  </si>
  <si>
    <t>IČO:</t>
  </si>
  <si>
    <t>Mesto Krásno nad Kysucou</t>
  </si>
  <si>
    <t>IČ DPH:</t>
  </si>
  <si>
    <t>Zhotoviteľ:</t>
  </si>
  <si>
    <t>Vyplň údaj</t>
  </si>
  <si>
    <t>Projektant:</t>
  </si>
  <si>
    <t>Ing.arch.Radoslav Stráňava</t>
  </si>
  <si>
    <t>True</t>
  </si>
  <si>
    <t>0,01</t>
  </si>
  <si>
    <t>Spracovateľ:</t>
  </si>
  <si>
    <t>Ing.Igor Janečka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</si>
  <si>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</si>
  <si>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</si>
  <si>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</si>
  <si>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</si>
  <si>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</si>
  <si>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</si>
  <si>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</si>
  <si>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</si>
  <si>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</si>
  <si>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</si>
  <si>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</si>
  <si>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</si>
  <si>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</si>
  <si>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</si>
  <si>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</si>
  <si>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</si>
  <si>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</si>
  <si>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</si>
  <si>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</si>
  <si>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</si>
  <si>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</si>
  <si>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</si>
  <si>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</si>
  <si>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</si>
  <si>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</si>
  <si>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</si>
  <si>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</si>
  <si>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</si>
  <si>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</si>
  <si>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</si>
  <si>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</si>
  <si>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</si>
  <si>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</si>
  <si>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</si>
  <si>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</si>
  <si>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</si>
  <si>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</si>
  <si>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</si>
  <si>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</si>
  <si>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</si>
  <si>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</si>
  <si>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</si>
  <si>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</si>
  <si>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</si>
  <si>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</si>
  <si>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</si>
  <si>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</si>
  <si>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Architektonické a stavebno-technické riešenie</t>
  </si>
  <si>
    <t>STA</t>
  </si>
  <si>
    <t>1</t>
  </si>
  <si>
    <t>{9c25a747-e01a-433d-a82f-bf782d9fc88f}</t>
  </si>
  <si>
    <t>KRYCÍ LIST ROZPOČTU</t>
  </si>
  <si>
    <t>Objekt:</t>
  </si>
  <si>
    <t>001 - Architektonické a stavebno-technické riešenie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</si>
  <si>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</si>
  <si>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</si>
  <si>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</si>
  <si>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</si>
  <si>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</si>
  <si>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</si>
  <si>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</si>
  <si>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3.1 - Autobusové prístrešky s príslušenstvom</t>
  </si>
  <si>
    <t xml:space="preserve">    5 - Komunikácie</t>
  </si>
  <si>
    <t xml:space="preserve">    9 - Ostatné konštrukcie a práce-búranie</t>
  </si>
  <si>
    <t xml:space="preserve">    99 - Presun hmôt HSV</t>
  </si>
  <si>
    <t>PSV - Práce a dodávky PSV</t>
  </si>
  <si>
    <t xml:space="preserve">    767 - Konštrukcie doplnkové kovové</t>
  </si>
  <si>
    <t xml:space="preserve">    783 - Dokončovacie práce - nátery</t>
  </si>
  <si>
    <t>VRN - Vedľajšie rozpočtové náklady</t>
  </si>
  <si>
    <t xml:space="preserve">    VRN06 - Zariadenie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</si>
  <si>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</si>
  <si>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</si>
  <si>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</si>
  <si>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</si>
  <si>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</si>
  <si>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</si>
  <si>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</si>
  <si>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</si>
  <si>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</si>
  <si>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</si>
  <si>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</si>
  <si>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</si>
  <si>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</si>
  <si>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</si>
  <si>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</si>
  <si>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</si>
  <si>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</si>
  <si>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113152130</t>
  </si>
  <si>
    <t>Frézovanie asf. podkladu alebo krytu bez prek., plochy do 500 m2, pruh š. do 0,5 m, hr. 50 mm  0,127 t</t>
  </si>
  <si>
    <t>m2</t>
  </si>
  <si>
    <t>4</t>
  </si>
  <si>
    <t>2</t>
  </si>
  <si>
    <t>113307131</t>
  </si>
  <si>
    <t>Odstránenie podkladu v ploche do 200 m2 z betónu prostého, hr. vrstvy do 150 mm,  -0,22500t</t>
  </si>
  <si>
    <t>3</t>
  </si>
  <si>
    <t>131201101</t>
  </si>
  <si>
    <t>Výkop nezapaženej jamy v hornine 3, do 100 m3</t>
  </si>
  <si>
    <t>m3</t>
  </si>
  <si>
    <t>6</t>
  </si>
  <si>
    <t>132201101</t>
  </si>
  <si>
    <t>Výkop ryhy do šírky 600 mm v horn.3 do 100 m3</t>
  </si>
  <si>
    <t>8</t>
  </si>
  <si>
    <t>5</t>
  </si>
  <si>
    <t>162501102</t>
  </si>
  <si>
    <t>Vodorovné premiestnenie výkopku po spevnenej ceste z horniny tr.1-4, do 100 m3 na vzdialenosť do 3000 m</t>
  </si>
  <si>
    <t>10</t>
  </si>
  <si>
    <t>162501105</t>
  </si>
  <si>
    <t>príplatok k cene za každých ďalšich a začatých 1000 m (12x)</t>
  </si>
  <si>
    <t>12</t>
  </si>
  <si>
    <t>7</t>
  </si>
  <si>
    <t>171209002</t>
  </si>
  <si>
    <t>Poplatok za skladovanie - zemina a kamenivo (17 05) ostatné</t>
  </si>
  <si>
    <t>t</t>
  </si>
  <si>
    <t>14</t>
  </si>
  <si>
    <t>181101102</t>
  </si>
  <si>
    <t>Úprava pláne v zárezoch v hornine 1-4 so zhutnením</t>
  </si>
  <si>
    <t>16</t>
  </si>
  <si>
    <t>3.1</t>
  </si>
  <si>
    <t>Autobusové prístrešky s príslušenstvom</t>
  </si>
  <si>
    <t>9</t>
  </si>
  <si>
    <t>310.001</t>
  </si>
  <si>
    <t>Spodná stavba prístrešku 3,0x1,8m so zadnou stenou</t>
  </si>
  <si>
    <t>sbr</t>
  </si>
  <si>
    <t>18</t>
  </si>
  <si>
    <t>310.002</t>
  </si>
  <si>
    <t>Montáž prístrešku 3,0x1,8m  so zadnou stenou</t>
  </si>
  <si>
    <t>11</t>
  </si>
  <si>
    <t>M</t>
  </si>
  <si>
    <t>5530000001</t>
  </si>
  <si>
    <t>Autobusový prístrešok Aureo, AE 200-SS, 3,0 x 1,8m, zastrešenie kaleným bezpečnostným sklom, zadná stena kalené bezpečnostné sklo, bez bočných stien, bez CLV - rekl. panelu, integrovaná lavička z tropického dreva bez povrchovej úpravy</t>
  </si>
  <si>
    <t>ks</t>
  </si>
  <si>
    <t>22</t>
  </si>
  <si>
    <t>310.101</t>
  </si>
  <si>
    <t>Spodná stavba prístrešku 3,0x1,8m  so zadnou a bočnými stenami</t>
  </si>
  <si>
    <t>24</t>
  </si>
  <si>
    <t>13</t>
  </si>
  <si>
    <t>310.102</t>
  </si>
  <si>
    <t>Montáž prístrešku 3,0x1,8m  so zadnou a bočnými stenami</t>
  </si>
  <si>
    <t>26</t>
  </si>
  <si>
    <t>5530000002</t>
  </si>
  <si>
    <t>Autobusový prístrešok Aureo, AE 210a-SS, 3,0 x 1,8m, zastrešenie kaleným bezpečnostným sklom, zadná a bočné steny kalené bezpečnostné sklo, bez CLV - rekl. panelu, integrovaná lavička z tropického dreva bez povrchovej úpravy</t>
  </si>
  <si>
    <t>28</t>
  </si>
  <si>
    <t>15</t>
  </si>
  <si>
    <t>310.201</t>
  </si>
  <si>
    <t>Spodná stavba prístrešku 3,0x1,8m  so zadnou a bočnými stenami a s reklamným panelom</t>
  </si>
  <si>
    <t>30</t>
  </si>
  <si>
    <t>310.202</t>
  </si>
  <si>
    <t>Montáž prístrešku 3,0x1,8m  so zadnou a bočnými stenami a reklamným panelom</t>
  </si>
  <si>
    <t>32</t>
  </si>
  <si>
    <t>17</t>
  </si>
  <si>
    <t>5530000003</t>
  </si>
  <si>
    <t>Autobusový prístrešok Aureo, AE 210b-SS, 3,0 x 1,8m, zastrešenie kaleným bezpečnostným sklom, zadná a bočné steny kalené bezpečnostné sklo, 1 CLV - reklamný panel, integrovaná lavička z tropického dreva bez povrchovej úpravy</t>
  </si>
  <si>
    <t>34</t>
  </si>
  <si>
    <t>310.301</t>
  </si>
  <si>
    <t>Spodná stavba prístrešku 5,6x1,8m  so zadnou a bočnými stenami a s reklamným panelom</t>
  </si>
  <si>
    <t>36</t>
  </si>
  <si>
    <t>19</t>
  </si>
  <si>
    <t>310.302</t>
  </si>
  <si>
    <t>Montáž prístrešku 5,6x1,8m  so zadnou a bočnými stenami a reklamným panelom</t>
  </si>
  <si>
    <t>38</t>
  </si>
  <si>
    <t>5530000005</t>
  </si>
  <si>
    <t>Autobusový prístrešok Aureo, AE410b-SS,5,6 x 1,8m, zastrešenie kalené bezpečnostné sklo , zadná a bočná stena kalené bezpečnostné sklo, 1 CLV - rekl. panel, integrovaná lavička z tropického dreva bez povrchovej úpravy</t>
  </si>
  <si>
    <t>40</t>
  </si>
  <si>
    <t>21</t>
  </si>
  <si>
    <t>5530000004</t>
  </si>
  <si>
    <t>Informačná tabuľa DORO 1088x348mm pre informačné letáky a plagáty na rozmer 5xA4, vhodné do autobusových prístreškov</t>
  </si>
  <si>
    <t>42</t>
  </si>
  <si>
    <t>310.401</t>
  </si>
  <si>
    <t>Spodná stavba odpadkového koša</t>
  </si>
  <si>
    <t>44</t>
  </si>
  <si>
    <t>23</t>
  </si>
  <si>
    <t>310.402</t>
  </si>
  <si>
    <t>Montáž odpadkového koša</t>
  </si>
  <si>
    <t>46</t>
  </si>
  <si>
    <t>5530000006</t>
  </si>
  <si>
    <t>Odpadkový kôš Minimum, MIU606, oválneho pôdorysu so strieškou nabbetonovom sokli, oceľová konštrukcia, profily z hliníkovej  zliatiny, plastová nádoba 45 l</t>
  </si>
  <si>
    <t>48</t>
  </si>
  <si>
    <t>Komunikácie</t>
  </si>
  <si>
    <t>25</t>
  </si>
  <si>
    <t>564851111</t>
  </si>
  <si>
    <t>Podklad zo štrkodrviny fr.8-16 s rozprestretím a zhutnením, po zhutnení hr. 150 mm</t>
  </si>
  <si>
    <t>50</t>
  </si>
  <si>
    <t>596911141</t>
  </si>
  <si>
    <t>Kladenie betónovej zámkovej dlažby komunikácií pre peších hr. 60 mm pre peších do 50 m2 so zriadením lôžka z kameniva hr. 30 mm</t>
  </si>
  <si>
    <t>CS CENEKON 2019 01</t>
  </si>
  <si>
    <t>52</t>
  </si>
  <si>
    <t>27</t>
  </si>
  <si>
    <t>5921951020</t>
  </si>
  <si>
    <t>Zámková dlažba Premac KLASIKO 20x20x6 cm, sivá</t>
  </si>
  <si>
    <t>54</t>
  </si>
  <si>
    <t>576141311</t>
  </si>
  <si>
    <t>Koberec asfaltový modifikovaný I.tr. mastixový SMA 11 O  strednozrnný, po zhutnení hr. 50 mm š. do 3 m</t>
  </si>
  <si>
    <t>56</t>
  </si>
  <si>
    <t>29</t>
  </si>
  <si>
    <t>573211111</t>
  </si>
  <si>
    <t>Postrek asfaltový spojovací bez posypu kamenivom z asfaltu cestného v množstve od 0,50 do 0,70 kg/m2</t>
  </si>
  <si>
    <t>58</t>
  </si>
  <si>
    <t>Ostatné konštrukcie a práce-búranie</t>
  </si>
  <si>
    <t>35</t>
  </si>
  <si>
    <t>916561112</t>
  </si>
  <si>
    <t>Osadenie záhonového alebo parkového obrubníka betón., do lôžka z bet. pros. tr. C 16/20 s bočnou oporou</t>
  </si>
  <si>
    <t>m</t>
  </si>
  <si>
    <t>60</t>
  </si>
  <si>
    <t>5921954690</t>
  </si>
  <si>
    <t>Premac obrubník záhradný sivý 50x15x5 cm</t>
  </si>
  <si>
    <t>62</t>
  </si>
  <si>
    <t>39</t>
  </si>
  <si>
    <t>979081111</t>
  </si>
  <si>
    <t>Odvoz sutiny a vybúraných hmôt na skládku do 1 km</t>
  </si>
  <si>
    <t>64</t>
  </si>
  <si>
    <t>979081121</t>
  </si>
  <si>
    <t>Odvoz sutiny a vybúraných hmôt na skládku za každý ďalší 1 km (14x)</t>
  </si>
  <si>
    <t>66</t>
  </si>
  <si>
    <t>41</t>
  </si>
  <si>
    <t>979089012</t>
  </si>
  <si>
    <t>Poplatok za skladovanie - betón, tehly, dlaždice (17 01 ), ostatné</t>
  </si>
  <si>
    <t>68</t>
  </si>
  <si>
    <t>979089212</t>
  </si>
  <si>
    <t>Poplatok za skladovanie - bitúmenové zmesi, uholný decht, dechtové výrobky (17 03 ), ostatné</t>
  </si>
  <si>
    <t>70</t>
  </si>
  <si>
    <t>99</t>
  </si>
  <si>
    <t>Presun hmôt HSV</t>
  </si>
  <si>
    <t>43</t>
  </si>
  <si>
    <t>998223011</t>
  </si>
  <si>
    <t>Presun hmôt pre pozemné komunikácie s krytom dláždeným (822 2.3, 822 5.3) akejkoľvek dĺžky objektu</t>
  </si>
  <si>
    <t>72</t>
  </si>
  <si>
    <t>PSV</t>
  </si>
  <si>
    <t>Práce a dodávky PSV</t>
  </si>
  <si>
    <t>767</t>
  </si>
  <si>
    <t>Konštrukcie doplnkové kovové</t>
  </si>
  <si>
    <t>767996804</t>
  </si>
  <si>
    <t>Demontáž existujúcich kovových plechových prístreškov zastávok, odhad. hmotnosť  350 kg/ks  -0,300t</t>
  </si>
  <si>
    <t>74</t>
  </si>
  <si>
    <t>783</t>
  </si>
  <si>
    <t>Dokončovacie práce - nátery</t>
  </si>
  <si>
    <t>45</t>
  </si>
  <si>
    <t>783671103</t>
  </si>
  <si>
    <t>Nátery stolárskych výrobkov z tropického dreva konzervačným olejom</t>
  </si>
  <si>
    <t>76</t>
  </si>
  <si>
    <t>VRN</t>
  </si>
  <si>
    <t>Vedľajšie rozpočtové náklady</t>
  </si>
  <si>
    <t>VRN06</t>
  </si>
  <si>
    <t>Zariadenie staveniska</t>
  </si>
  <si>
    <t>000600024</t>
  </si>
  <si>
    <t>Dočasné dopravné značenie</t>
  </si>
  <si>
    <t>zastávka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</si>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</sst>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7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9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  <protection locked="0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167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167" fontId="31" fillId="3" borderId="22" xfId="0" applyNumberFormat="1" applyFont="1" applyFill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82" t="s">
        <v>5</v>
      </c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203" t="s">
        <v>12</v>
      </c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R5" s="16"/>
      <c r="BE5" s="173" t="s">
        <v>13</v>
      </c>
      <c r="BS5" s="13" t="s">
        <v>6</v>
      </c>
    </row>
    <row r="6" spans="1:74" ht="36.950000000000003" customHeight="1">
      <c r="B6" s="16"/>
      <c r="D6" s="22" t="s">
        <v>14</v>
      </c>
      <c r="K6" s="204" t="s">
        <v>15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R6" s="16"/>
      <c r="BE6" s="174"/>
      <c r="BS6" s="13" t="s">
        <v>6</v>
      </c>
    </row>
    <row r="7" spans="1:74" ht="12" customHeight="1">
      <c r="B7" s="16"/>
      <c r="D7" s="23" t="s">
        <v>16</v>
      </c>
      <c r="K7" s="21" t="s">
        <v>1</v>
      </c>
      <c r="AK7" s="23" t="s">
        <v>17</v>
      </c>
      <c r="AN7" s="21" t="s">
        <v>1</v>
      </c>
      <c r="AR7" s="16"/>
      <c r="BE7" s="174"/>
      <c r="BS7" s="13" t="s">
        <v>6</v>
      </c>
    </row>
    <row r="8" spans="1:74" ht="12" customHeight="1">
      <c r="B8" s="16"/>
      <c r="D8" s="23" t="s">
        <v>18</v>
      </c>
      <c r="K8" s="21" t="s">
        <v>19</v>
      </c>
      <c r="AK8" s="23" t="s">
        <v>20</v>
      </c>
      <c r="AN8" s="24" t="s">
        <v>21</v>
      </c>
      <c r="AR8" s="16"/>
      <c r="BE8" s="174"/>
      <c r="BS8" s="13" t="s">
        <v>6</v>
      </c>
    </row>
    <row r="9" spans="1:74" ht="14.45" customHeight="1">
      <c r="B9" s="16"/>
      <c r="AR9" s="16"/>
      <c r="BE9" s="174"/>
      <c r="BS9" s="13" t="s">
        <v>6</v>
      </c>
    </row>
    <row r="10" spans="1:74" ht="12" customHeight="1">
      <c r="B10" s="16"/>
      <c r="D10" s="23" t="s">
        <v>22</v>
      </c>
      <c r="AK10" s="23" t="s">
        <v>23</v>
      </c>
      <c r="AN10" s="21" t="s">
        <v>1</v>
      </c>
      <c r="AR10" s="16"/>
      <c r="BE10" s="174"/>
      <c r="BS10" s="13" t="s">
        <v>6</v>
      </c>
    </row>
    <row r="11" spans="1:74" ht="18.399999999999999" customHeight="1">
      <c r="B11" s="16"/>
      <c r="E11" s="21" t="s">
        <v>24</v>
      </c>
      <c r="AK11" s="23" t="s">
        <v>25</v>
      </c>
      <c r="AN11" s="21" t="s">
        <v>1</v>
      </c>
      <c r="AR11" s="16"/>
      <c r="BE11" s="174"/>
      <c r="BS11" s="13" t="s">
        <v>6</v>
      </c>
    </row>
    <row r="12" spans="1:74" ht="6.95" customHeight="1">
      <c r="B12" s="16"/>
      <c r="AR12" s="16"/>
      <c r="BE12" s="174"/>
      <c r="BS12" s="13" t="s">
        <v>6</v>
      </c>
    </row>
    <row r="13" spans="1:74" ht="12" customHeight="1">
      <c r="B13" s="16"/>
      <c r="D13" s="23" t="s">
        <v>26</v>
      </c>
      <c r="AK13" s="23" t="s">
        <v>23</v>
      </c>
      <c r="AN13" s="25" t="s">
        <v>27</v>
      </c>
      <c r="AR13" s="16"/>
      <c r="BE13" s="174"/>
      <c r="BS13" s="13" t="s">
        <v>6</v>
      </c>
    </row>
    <row r="14" spans="1:74" ht="12.75">
      <c r="B14" s="16"/>
      <c r="E14" s="205" t="s">
        <v>27</v>
      </c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3" t="s">
        <v>25</v>
      </c>
      <c r="AN14" s="25" t="s">
        <v>27</v>
      </c>
      <c r="AR14" s="16"/>
      <c r="BE14" s="174"/>
      <c r="BS14" s="13" t="s">
        <v>6</v>
      </c>
    </row>
    <row r="15" spans="1:74" ht="6.95" customHeight="1">
      <c r="B15" s="16"/>
      <c r="AR15" s="16"/>
      <c r="BE15" s="174"/>
      <c r="BS15" s="13" t="s">
        <v>3</v>
      </c>
    </row>
    <row r="16" spans="1:74" ht="12" customHeight="1">
      <c r="B16" s="16"/>
      <c r="D16" s="23" t="s">
        <v>28</v>
      </c>
      <c r="AK16" s="23" t="s">
        <v>23</v>
      </c>
      <c r="AN16" s="21" t="s">
        <v>1</v>
      </c>
      <c r="AR16" s="16"/>
      <c r="BE16" s="174"/>
      <c r="BS16" s="13" t="s">
        <v>3</v>
      </c>
    </row>
    <row r="17" spans="2:71" ht="18.399999999999999" customHeight="1">
      <c r="B17" s="16"/>
      <c r="E17" s="21" t="s">
        <v>29</v>
      </c>
      <c r="AK17" s="23" t="s">
        <v>25</v>
      </c>
      <c r="AN17" s="21" t="s">
        <v>1</v>
      </c>
      <c r="AR17" s="16"/>
      <c r="BE17" s="174"/>
      <c r="BS17" s="13" t="s">
        <v>30</v>
      </c>
    </row>
    <row r="18" spans="2:71" ht="6.95" customHeight="1">
      <c r="B18" s="16"/>
      <c r="AR18" s="16"/>
      <c r="BE18" s="174"/>
      <c r="BS18" s="13" t="s">
        <v>31</v>
      </c>
    </row>
    <row r="19" spans="2:71" ht="12" customHeight="1">
      <c r="B19" s="16"/>
      <c r="D19" s="23" t="s">
        <v>32</v>
      </c>
      <c r="AK19" s="23" t="s">
        <v>23</v>
      </c>
      <c r="AN19" s="21" t="s">
        <v>1</v>
      </c>
      <c r="AR19" s="16"/>
      <c r="BE19" s="174"/>
      <c r="BS19" s="13" t="s">
        <v>31</v>
      </c>
    </row>
    <row r="20" spans="2:71" ht="18.399999999999999" customHeight="1">
      <c r="B20" s="16"/>
      <c r="E20" s="21" t="s">
        <v>33</v>
      </c>
      <c r="AK20" s="23" t="s">
        <v>25</v>
      </c>
      <c r="AN20" s="21" t="s">
        <v>1</v>
      </c>
      <c r="AR20" s="16"/>
      <c r="BE20" s="174"/>
      <c r="BS20" s="13" t="s">
        <v>30</v>
      </c>
    </row>
    <row r="21" spans="2:71" ht="6.95" customHeight="1">
      <c r="B21" s="16"/>
      <c r="AR21" s="16"/>
      <c r="BE21" s="174"/>
    </row>
    <row r="22" spans="2:71" ht="12" customHeight="1">
      <c r="B22" s="16"/>
      <c r="D22" s="23" t="s">
        <v>34</v>
      </c>
      <c r="AR22" s="16"/>
      <c r="BE22" s="174"/>
    </row>
    <row r="23" spans="2:71" ht="16.5" customHeight="1">
      <c r="B23" s="16"/>
      <c r="E23" s="207" t="s">
        <v>1</v>
      </c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R23" s="16"/>
      <c r="BE23" s="174"/>
    </row>
    <row r="24" spans="2:71" ht="6.95" customHeight="1">
      <c r="B24" s="16"/>
      <c r="AR24" s="16"/>
      <c r="BE24" s="174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74"/>
    </row>
    <row r="26" spans="2:71" s="1" customFormat="1" ht="25.9" customHeight="1">
      <c r="B26" s="28"/>
      <c r="D26" s="29" t="s">
        <v>35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6">
        <f>ROUND(AG94,2)</f>
        <v>0</v>
      </c>
      <c r="AL26" s="177"/>
      <c r="AM26" s="177"/>
      <c r="AN26" s="177"/>
      <c r="AO26" s="177"/>
      <c r="AR26" s="28"/>
      <c r="BE26" s="174"/>
    </row>
    <row r="27" spans="2:71" s="1" customFormat="1" ht="6.95" customHeight="1">
      <c r="B27" s="28"/>
      <c r="AR27" s="28"/>
      <c r="BE27" s="174"/>
    </row>
    <row r="28" spans="2:71" s="1" customFormat="1" ht="12.75">
      <c r="B28" s="28"/>
      <c r="L28" s="208" t="s">
        <v>36</v>
      </c>
      <c r="M28" s="208"/>
      <c r="N28" s="208"/>
      <c r="O28" s="208"/>
      <c r="P28" s="208"/>
      <c r="W28" s="208" t="s">
        <v>37</v>
      </c>
      <c r="X28" s="208"/>
      <c r="Y28" s="208"/>
      <c r="Z28" s="208"/>
      <c r="AA28" s="208"/>
      <c r="AB28" s="208"/>
      <c r="AC28" s="208"/>
      <c r="AD28" s="208"/>
      <c r="AE28" s="208"/>
      <c r="AK28" s="208" t="s">
        <v>38</v>
      </c>
      <c r="AL28" s="208"/>
      <c r="AM28" s="208"/>
      <c r="AN28" s="208"/>
      <c r="AO28" s="208"/>
      <c r="AR28" s="28"/>
      <c r="BE28" s="174"/>
    </row>
    <row r="29" spans="2:71" s="2" customFormat="1" ht="14.45" customHeight="1">
      <c r="B29" s="32"/>
      <c r="D29" s="23" t="s">
        <v>39</v>
      </c>
      <c r="F29" s="23" t="s">
        <v>40</v>
      </c>
      <c r="L29" s="209">
        <v>0.2</v>
      </c>
      <c r="M29" s="172"/>
      <c r="N29" s="172"/>
      <c r="O29" s="172"/>
      <c r="P29" s="172"/>
      <c r="W29" s="171">
        <f>ROUND(AZ94, 2)</f>
        <v>0</v>
      </c>
      <c r="X29" s="172"/>
      <c r="Y29" s="172"/>
      <c r="Z29" s="172"/>
      <c r="AA29" s="172"/>
      <c r="AB29" s="172"/>
      <c r="AC29" s="172"/>
      <c r="AD29" s="172"/>
      <c r="AE29" s="172"/>
      <c r="AK29" s="171">
        <f>ROUND(AV94, 2)</f>
        <v>0</v>
      </c>
      <c r="AL29" s="172"/>
      <c r="AM29" s="172"/>
      <c r="AN29" s="172"/>
      <c r="AO29" s="172"/>
      <c r="AR29" s="32"/>
      <c r="BE29" s="175"/>
    </row>
    <row r="30" spans="2:71" s="2" customFormat="1" ht="14.45" customHeight="1">
      <c r="B30" s="32"/>
      <c r="F30" s="23" t="s">
        <v>41</v>
      </c>
      <c r="L30" s="209">
        <v>0.2</v>
      </c>
      <c r="M30" s="172"/>
      <c r="N30" s="172"/>
      <c r="O30" s="172"/>
      <c r="P30" s="172"/>
      <c r="W30" s="171">
        <f>ROUND(BA94, 2)</f>
        <v>0</v>
      </c>
      <c r="X30" s="172"/>
      <c r="Y30" s="172"/>
      <c r="Z30" s="172"/>
      <c r="AA30" s="172"/>
      <c r="AB30" s="172"/>
      <c r="AC30" s="172"/>
      <c r="AD30" s="172"/>
      <c r="AE30" s="172"/>
      <c r="AK30" s="171">
        <f>ROUND(AW94, 2)</f>
        <v>0</v>
      </c>
      <c r="AL30" s="172"/>
      <c r="AM30" s="172"/>
      <c r="AN30" s="172"/>
      <c r="AO30" s="172"/>
      <c r="AR30" s="32"/>
      <c r="BE30" s="175"/>
    </row>
    <row r="31" spans="2:71" s="2" customFormat="1" ht="14.45" hidden="1" customHeight="1">
      <c r="B31" s="32"/>
      <c r="F31" s="23" t="s">
        <v>42</v>
      </c>
      <c r="L31" s="209">
        <v>0.2</v>
      </c>
      <c r="M31" s="172"/>
      <c r="N31" s="172"/>
      <c r="O31" s="172"/>
      <c r="P31" s="172"/>
      <c r="W31" s="171">
        <f>ROUND(BB94, 2)</f>
        <v>0</v>
      </c>
      <c r="X31" s="172"/>
      <c r="Y31" s="172"/>
      <c r="Z31" s="172"/>
      <c r="AA31" s="172"/>
      <c r="AB31" s="172"/>
      <c r="AC31" s="172"/>
      <c r="AD31" s="172"/>
      <c r="AE31" s="172"/>
      <c r="AK31" s="171">
        <v>0</v>
      </c>
      <c r="AL31" s="172"/>
      <c r="AM31" s="172"/>
      <c r="AN31" s="172"/>
      <c r="AO31" s="172"/>
      <c r="AR31" s="32"/>
      <c r="BE31" s="175"/>
    </row>
    <row r="32" spans="2:71" s="2" customFormat="1" ht="14.45" hidden="1" customHeight="1">
      <c r="B32" s="32"/>
      <c r="F32" s="23" t="s">
        <v>43</v>
      </c>
      <c r="L32" s="209">
        <v>0.2</v>
      </c>
      <c r="M32" s="172"/>
      <c r="N32" s="172"/>
      <c r="O32" s="172"/>
      <c r="P32" s="172"/>
      <c r="W32" s="171">
        <f>ROUND(BC94, 2)</f>
        <v>0</v>
      </c>
      <c r="X32" s="172"/>
      <c r="Y32" s="172"/>
      <c r="Z32" s="172"/>
      <c r="AA32" s="172"/>
      <c r="AB32" s="172"/>
      <c r="AC32" s="172"/>
      <c r="AD32" s="172"/>
      <c r="AE32" s="172"/>
      <c r="AK32" s="171">
        <v>0</v>
      </c>
      <c r="AL32" s="172"/>
      <c r="AM32" s="172"/>
      <c r="AN32" s="172"/>
      <c r="AO32" s="172"/>
      <c r="AR32" s="32"/>
      <c r="BE32" s="175"/>
    </row>
    <row r="33" spans="2:57" s="2" customFormat="1" ht="14.45" hidden="1" customHeight="1">
      <c r="B33" s="32"/>
      <c r="F33" s="23" t="s">
        <v>44</v>
      </c>
      <c r="L33" s="209">
        <v>0</v>
      </c>
      <c r="M33" s="172"/>
      <c r="N33" s="172"/>
      <c r="O33" s="172"/>
      <c r="P33" s="172"/>
      <c r="W33" s="171">
        <f>ROUND(BD94, 2)</f>
        <v>0</v>
      </c>
      <c r="X33" s="172"/>
      <c r="Y33" s="172"/>
      <c r="Z33" s="172"/>
      <c r="AA33" s="172"/>
      <c r="AB33" s="172"/>
      <c r="AC33" s="172"/>
      <c r="AD33" s="172"/>
      <c r="AE33" s="172"/>
      <c r="AK33" s="171">
        <v>0</v>
      </c>
      <c r="AL33" s="172"/>
      <c r="AM33" s="172"/>
      <c r="AN33" s="172"/>
      <c r="AO33" s="172"/>
      <c r="AR33" s="32"/>
      <c r="BE33" s="175"/>
    </row>
    <row r="34" spans="2:57" s="1" customFormat="1" ht="6.95" customHeight="1">
      <c r="B34" s="28"/>
      <c r="AR34" s="28"/>
      <c r="BE34" s="174"/>
    </row>
    <row r="35" spans="2:57" s="1" customFormat="1" ht="25.9" customHeight="1">
      <c r="B35" s="28"/>
      <c r="C35" s="33"/>
      <c r="D35" s="34" t="s">
        <v>45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46</v>
      </c>
      <c r="U35" s="35"/>
      <c r="V35" s="35"/>
      <c r="W35" s="35"/>
      <c r="X35" s="178" t="s">
        <v>47</v>
      </c>
      <c r="Y35" s="179"/>
      <c r="Z35" s="179"/>
      <c r="AA35" s="179"/>
      <c r="AB35" s="179"/>
      <c r="AC35" s="35"/>
      <c r="AD35" s="35"/>
      <c r="AE35" s="35"/>
      <c r="AF35" s="35"/>
      <c r="AG35" s="35"/>
      <c r="AH35" s="35"/>
      <c r="AI35" s="35"/>
      <c r="AJ35" s="35"/>
      <c r="AK35" s="180">
        <f>SUM(AK26:AK33)</f>
        <v>0</v>
      </c>
      <c r="AL35" s="179"/>
      <c r="AM35" s="179"/>
      <c r="AN35" s="179"/>
      <c r="AO35" s="181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48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49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50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51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50</v>
      </c>
      <c r="AI60" s="30"/>
      <c r="AJ60" s="30"/>
      <c r="AK60" s="30"/>
      <c r="AL60" s="30"/>
      <c r="AM60" s="39" t="s">
        <v>51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52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53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50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51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50</v>
      </c>
      <c r="AI75" s="30"/>
      <c r="AJ75" s="30"/>
      <c r="AK75" s="30"/>
      <c r="AL75" s="30"/>
      <c r="AM75" s="39" t="s">
        <v>51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54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11</v>
      </c>
      <c r="L84" s="3" t="str">
        <f>K5</f>
        <v>str1901</v>
      </c>
      <c r="AR84" s="44"/>
    </row>
    <row r="85" spans="1:91" s="4" customFormat="1" ht="36.950000000000003" customHeight="1">
      <c r="B85" s="45"/>
      <c r="C85" s="46" t="s">
        <v>14</v>
      </c>
      <c r="L85" s="186" t="str">
        <f>K6</f>
        <v>Rekonštrukcia zastávok v Krásne nad Kysucou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18</v>
      </c>
      <c r="L87" s="47" t="str">
        <f>IF(K8="","",K8)</f>
        <v>Krásno nad Kysucou</v>
      </c>
      <c r="AI87" s="23" t="s">
        <v>20</v>
      </c>
      <c r="AM87" s="188" t="str">
        <f>IF(AN8= "","",AN8)</f>
        <v>16. 5. 2019</v>
      </c>
      <c r="AN87" s="188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22</v>
      </c>
      <c r="L89" s="3" t="str">
        <f>IF(E11= "","",E11)</f>
        <v>Mesto Krásno nad Kysucou</v>
      </c>
      <c r="AI89" s="23" t="s">
        <v>28</v>
      </c>
      <c r="AM89" s="184" t="str">
        <f>IF(E17="","",E17)</f>
        <v>Ing.arch.Radoslav Stráňava</v>
      </c>
      <c r="AN89" s="185"/>
      <c r="AO89" s="185"/>
      <c r="AP89" s="185"/>
      <c r="AR89" s="28"/>
      <c r="AS89" s="189" t="s">
        <v>55</v>
      </c>
      <c r="AT89" s="19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26</v>
      </c>
      <c r="L90" s="3" t="str">
        <f>IF(E14= "Vyplň údaj","",E14)</f>
        <v/>
      </c>
      <c r="AI90" s="23" t="s">
        <v>32</v>
      </c>
      <c r="AM90" s="184" t="str">
        <f>IF(E20="","",E20)</f>
        <v>Ing.Igor Janečka</v>
      </c>
      <c r="AN90" s="185"/>
      <c r="AO90" s="185"/>
      <c r="AP90" s="185"/>
      <c r="AR90" s="28"/>
      <c r="AS90" s="191"/>
      <c r="AT90" s="192"/>
      <c r="AU90" s="51"/>
      <c r="AV90" s="51"/>
      <c r="AW90" s="51"/>
      <c r="AX90" s="51"/>
      <c r="AY90" s="51"/>
      <c r="AZ90" s="51"/>
      <c r="BA90" s="51"/>
      <c r="BB90" s="51"/>
      <c r="BC90" s="51"/>
      <c r="BD90" s="52"/>
    </row>
    <row r="91" spans="1:91" s="1" customFormat="1" ht="10.9" customHeight="1">
      <c r="B91" s="28"/>
      <c r="AR91" s="28"/>
      <c r="AS91" s="191"/>
      <c r="AT91" s="192"/>
      <c r="AU91" s="51"/>
      <c r="AV91" s="51"/>
      <c r="AW91" s="51"/>
      <c r="AX91" s="51"/>
      <c r="AY91" s="51"/>
      <c r="AZ91" s="51"/>
      <c r="BA91" s="51"/>
      <c r="BB91" s="51"/>
      <c r="BC91" s="51"/>
      <c r="BD91" s="52"/>
    </row>
    <row r="92" spans="1:91" s="1" customFormat="1" ht="29.25" customHeight="1">
      <c r="B92" s="28"/>
      <c r="C92" s="193" t="s">
        <v>56</v>
      </c>
      <c r="D92" s="194"/>
      <c r="E92" s="194"/>
      <c r="F92" s="194"/>
      <c r="G92" s="194"/>
      <c r="H92" s="53"/>
      <c r="I92" s="195" t="s">
        <v>57</v>
      </c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196" t="s">
        <v>58</v>
      </c>
      <c r="AH92" s="194"/>
      <c r="AI92" s="194"/>
      <c r="AJ92" s="194"/>
      <c r="AK92" s="194"/>
      <c r="AL92" s="194"/>
      <c r="AM92" s="194"/>
      <c r="AN92" s="195" t="s">
        <v>59</v>
      </c>
      <c r="AO92" s="194"/>
      <c r="AP92" s="197"/>
      <c r="AQ92" s="54" t="s">
        <v>60</v>
      </c>
      <c r="AR92" s="28"/>
      <c r="AS92" s="55" t="s">
        <v>61</v>
      </c>
      <c r="AT92" s="56" t="s">
        <v>62</v>
      </c>
      <c r="AU92" s="56" t="s">
        <v>63</v>
      </c>
      <c r="AV92" s="56" t="s">
        <v>64</v>
      </c>
      <c r="AW92" s="56" t="s">
        <v>65</v>
      </c>
      <c r="AX92" s="56" t="s">
        <v>66</v>
      </c>
      <c r="AY92" s="56" t="s">
        <v>67</v>
      </c>
      <c r="AZ92" s="56" t="s">
        <v>68</v>
      </c>
      <c r="BA92" s="56" t="s">
        <v>69</v>
      </c>
      <c r="BB92" s="56" t="s">
        <v>70</v>
      </c>
      <c r="BC92" s="56" t="s">
        <v>71</v>
      </c>
      <c r="BD92" s="57" t="s">
        <v>72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73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201">
        <f>ROUND(AG95,2)</f>
        <v>0</v>
      </c>
      <c r="AH94" s="201"/>
      <c r="AI94" s="201"/>
      <c r="AJ94" s="201"/>
      <c r="AK94" s="201"/>
      <c r="AL94" s="201"/>
      <c r="AM94" s="201"/>
      <c r="AN94" s="202">
        <f>SUM(AG94,AT94)</f>
        <v>0</v>
      </c>
      <c r="AO94" s="202"/>
      <c r="AP94" s="202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74</v>
      </c>
      <c r="BT94" s="68" t="s">
        <v>75</v>
      </c>
      <c r="BU94" s="69" t="s">
        <v>76</v>
      </c>
      <c r="BV94" s="68" t="s">
        <v>77</v>
      </c>
      <c r="BW94" s="68" t="s">
        <v>4</v>
      </c>
      <c r="BX94" s="68" t="s">
        <v>78</v>
      </c>
      <c r="CL94" s="68" t="s">
        <v>1</v>
      </c>
    </row>
    <row r="95" spans="1:91" s="6" customFormat="1" ht="27" customHeight="1">
      <c r="A95" s="70" t="s">
        <v>79</v>
      </c>
      <c r="B95" s="71"/>
      <c r="C95" s="72"/>
      <c r="D95" s="200" t="s">
        <v>80</v>
      </c>
      <c r="E95" s="200"/>
      <c r="F95" s="200"/>
      <c r="G95" s="200"/>
      <c r="H95" s="200"/>
      <c r="I95" s="73"/>
      <c r="J95" s="200" t="s">
        <v>81</v>
      </c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198">
        <f>'001 - Architektonické a s...'!J30</f>
        <v>0</v>
      </c>
      <c r="AH95" s="199"/>
      <c r="AI95" s="199"/>
      <c r="AJ95" s="199"/>
      <c r="AK95" s="199"/>
      <c r="AL95" s="199"/>
      <c r="AM95" s="199"/>
      <c r="AN95" s="198">
        <f>SUM(AG95,AT95)</f>
        <v>0</v>
      </c>
      <c r="AO95" s="199"/>
      <c r="AP95" s="199"/>
      <c r="AQ95" s="74" t="s">
        <v>82</v>
      </c>
      <c r="AR95" s="71"/>
      <c r="AS95" s="75">
        <v>0</v>
      </c>
      <c r="AT95" s="76">
        <f>ROUND(SUM(AV95:AW95),2)</f>
        <v>0</v>
      </c>
      <c r="AU95" s="77">
        <f>'001 - Architektonické a s...'!P127</f>
        <v>0</v>
      </c>
      <c r="AV95" s="76">
        <f>'001 - Architektonické a s...'!J33</f>
        <v>0</v>
      </c>
      <c r="AW95" s="76">
        <f>'001 - Architektonické a s...'!J34</f>
        <v>0</v>
      </c>
      <c r="AX95" s="76">
        <f>'001 - Architektonické a s...'!J35</f>
        <v>0</v>
      </c>
      <c r="AY95" s="76">
        <f>'001 - Architektonické a s...'!J36</f>
        <v>0</v>
      </c>
      <c r="AZ95" s="76">
        <f>'001 - Architektonické a s...'!F33</f>
        <v>0</v>
      </c>
      <c r="BA95" s="76">
        <f>'001 - Architektonické a s...'!F34</f>
        <v>0</v>
      </c>
      <c r="BB95" s="76">
        <f>'001 - Architektonické a s...'!F35</f>
        <v>0</v>
      </c>
      <c r="BC95" s="76">
        <f>'001 - Architektonické a s...'!F36</f>
        <v>0</v>
      </c>
      <c r="BD95" s="78">
        <f>'001 - Architektonické a s...'!F37</f>
        <v>0</v>
      </c>
      <c r="BT95" s="79" t="s">
        <v>83</v>
      </c>
      <c r="BV95" s="79" t="s">
        <v>77</v>
      </c>
      <c r="BW95" s="79" t="s">
        <v>84</v>
      </c>
      <c r="BX95" s="79" t="s">
        <v>4</v>
      </c>
      <c r="CL95" s="79" t="s">
        <v>1</v>
      </c>
      <c r="CM95" s="79" t="s">
        <v>75</v>
      </c>
    </row>
    <row r="96" spans="1:91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mergeCells count="42">
    <mergeCell ref="L30:P30"/>
    <mergeCell ref="L31:P31"/>
    <mergeCell ref="L32:P32"/>
    <mergeCell ref="L33:P33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X35:AB35"/>
    <mergeCell ref="AK35:AO35"/>
    <mergeCell ref="AR2:BE2"/>
    <mergeCell ref="AM90:AP90"/>
    <mergeCell ref="L85:AO85"/>
    <mergeCell ref="AM87:AN87"/>
    <mergeCell ref="AM89:AP89"/>
    <mergeCell ref="AS89:AT91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95" location="'001 - Architektonické a s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78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0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2" t="s">
        <v>5</v>
      </c>
      <c r="M2" s="183"/>
      <c r="N2" s="183"/>
      <c r="O2" s="183"/>
      <c r="P2" s="183"/>
      <c r="Q2" s="183"/>
      <c r="R2" s="183"/>
      <c r="S2" s="183"/>
      <c r="T2" s="183"/>
      <c r="U2" s="183"/>
      <c r="V2" s="183"/>
      <c r="AT2" s="13" t="s">
        <v>84</v>
      </c>
    </row>
    <row r="3" spans="2:46" ht="6.95" customHeight="1">
      <c r="B3" s="14"/>
      <c r="C3" s="15"/>
      <c r="D3" s="15"/>
      <c r="E3" s="15"/>
      <c r="F3" s="15"/>
      <c r="G3" s="15"/>
      <c r="H3" s="15"/>
      <c r="I3" s="81"/>
      <c r="J3" s="15"/>
      <c r="K3" s="15"/>
      <c r="L3" s="16"/>
      <c r="AT3" s="13" t="s">
        <v>75</v>
      </c>
    </row>
    <row r="4" spans="2:46" ht="24.95" customHeight="1">
      <c r="B4" s="16"/>
      <c r="D4" s="17" t="s">
        <v>85</v>
      </c>
      <c r="L4" s="16"/>
      <c r="M4" s="82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16.5" customHeight="1">
      <c r="B7" s="16"/>
      <c r="E7" s="210" t="str">
        <f>'Rekapitulácia stavby'!K6</f>
        <v>Rekonštrukcia zastávok v Krásne nad Kysucou</v>
      </c>
      <c r="F7" s="211"/>
      <c r="G7" s="211"/>
      <c r="H7" s="211"/>
      <c r="L7" s="16"/>
    </row>
    <row r="8" spans="2:46" s="1" customFormat="1" ht="12" customHeight="1">
      <c r="B8" s="28"/>
      <c r="D8" s="23" t="s">
        <v>86</v>
      </c>
      <c r="I8" s="83"/>
      <c r="L8" s="28"/>
    </row>
    <row r="9" spans="2:46" s="1" customFormat="1" ht="36.950000000000003" customHeight="1">
      <c r="B9" s="28"/>
      <c r="E9" s="186" t="s">
        <v>87</v>
      </c>
      <c r="F9" s="212"/>
      <c r="G9" s="212"/>
      <c r="H9" s="212"/>
      <c r="I9" s="83"/>
      <c r="L9" s="28"/>
    </row>
    <row r="10" spans="2:46" s="1" customFormat="1" ht="11.25">
      <c r="B10" s="28"/>
      <c r="I10" s="83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84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84" t="s">
        <v>20</v>
      </c>
      <c r="J12" s="48" t="str">
        <f>'Rekapitulácia stavby'!AN8</f>
        <v>16. 5. 2019</v>
      </c>
      <c r="L12" s="28"/>
    </row>
    <row r="13" spans="2:46" s="1" customFormat="1" ht="10.9" customHeight="1">
      <c r="B13" s="28"/>
      <c r="I13" s="83"/>
      <c r="L13" s="28"/>
    </row>
    <row r="14" spans="2:46" s="1" customFormat="1" ht="12" customHeight="1">
      <c r="B14" s="28"/>
      <c r="D14" s="23" t="s">
        <v>22</v>
      </c>
      <c r="I14" s="84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84" t="s">
        <v>25</v>
      </c>
      <c r="J15" s="21" t="s">
        <v>1</v>
      </c>
      <c r="L15" s="28"/>
    </row>
    <row r="16" spans="2:46" s="1" customFormat="1" ht="6.95" customHeight="1">
      <c r="B16" s="28"/>
      <c r="I16" s="83"/>
      <c r="L16" s="28"/>
    </row>
    <row r="17" spans="2:12" s="1" customFormat="1" ht="12" customHeight="1">
      <c r="B17" s="28"/>
      <c r="D17" s="23" t="s">
        <v>26</v>
      </c>
      <c r="I17" s="84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3" t="str">
        <f>'Rekapitulácia stavby'!E14</f>
        <v>Vyplň údaj</v>
      </c>
      <c r="F18" s="203"/>
      <c r="G18" s="203"/>
      <c r="H18" s="203"/>
      <c r="I18" s="84" t="s">
        <v>25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I19" s="83"/>
      <c r="L19" s="28"/>
    </row>
    <row r="20" spans="2:12" s="1" customFormat="1" ht="12" customHeight="1">
      <c r="B20" s="28"/>
      <c r="D20" s="23" t="s">
        <v>28</v>
      </c>
      <c r="I20" s="84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29</v>
      </c>
      <c r="I21" s="84" t="s">
        <v>25</v>
      </c>
      <c r="J21" s="21" t="s">
        <v>1</v>
      </c>
      <c r="L21" s="28"/>
    </row>
    <row r="22" spans="2:12" s="1" customFormat="1" ht="6.95" customHeight="1">
      <c r="B22" s="28"/>
      <c r="I22" s="83"/>
      <c r="L22" s="28"/>
    </row>
    <row r="23" spans="2:12" s="1" customFormat="1" ht="12" customHeight="1">
      <c r="B23" s="28"/>
      <c r="D23" s="23" t="s">
        <v>32</v>
      </c>
      <c r="I23" s="84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33</v>
      </c>
      <c r="I24" s="84" t="s">
        <v>25</v>
      </c>
      <c r="J24" s="21" t="s">
        <v>1</v>
      </c>
      <c r="L24" s="28"/>
    </row>
    <row r="25" spans="2:12" s="1" customFormat="1" ht="6.95" customHeight="1">
      <c r="B25" s="28"/>
      <c r="I25" s="83"/>
      <c r="L25" s="28"/>
    </row>
    <row r="26" spans="2:12" s="1" customFormat="1" ht="12" customHeight="1">
      <c r="B26" s="28"/>
      <c r="D26" s="23" t="s">
        <v>34</v>
      </c>
      <c r="I26" s="83"/>
      <c r="L26" s="28"/>
    </row>
    <row r="27" spans="2:12" s="7" customFormat="1" ht="16.5" customHeight="1">
      <c r="B27" s="85"/>
      <c r="E27" s="207" t="s">
        <v>1</v>
      </c>
      <c r="F27" s="207"/>
      <c r="G27" s="207"/>
      <c r="H27" s="207"/>
      <c r="I27" s="86"/>
      <c r="L27" s="85"/>
    </row>
    <row r="28" spans="2:12" s="1" customFormat="1" ht="6.95" customHeight="1">
      <c r="B28" s="28"/>
      <c r="I28" s="83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87"/>
      <c r="J29" s="49"/>
      <c r="K29" s="49"/>
      <c r="L29" s="28"/>
    </row>
    <row r="30" spans="2:12" s="1" customFormat="1" ht="25.35" customHeight="1">
      <c r="B30" s="28"/>
      <c r="D30" s="88" t="s">
        <v>35</v>
      </c>
      <c r="I30" s="83"/>
      <c r="J30" s="62">
        <f>ROUND(J127,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87"/>
      <c r="J31" s="49"/>
      <c r="K31" s="49"/>
      <c r="L31" s="28"/>
    </row>
    <row r="32" spans="2:12" s="1" customFormat="1" ht="14.45" customHeight="1">
      <c r="B32" s="28"/>
      <c r="F32" s="31" t="s">
        <v>37</v>
      </c>
      <c r="I32" s="89" t="s">
        <v>36</v>
      </c>
      <c r="J32" s="31" t="s">
        <v>38</v>
      </c>
      <c r="L32" s="28"/>
    </row>
    <row r="33" spans="2:12" s="1" customFormat="1" ht="14.45" customHeight="1">
      <c r="B33" s="28"/>
      <c r="D33" s="90" t="s">
        <v>39</v>
      </c>
      <c r="E33" s="23" t="s">
        <v>40</v>
      </c>
      <c r="F33" s="91">
        <f>ROUND((SUM(BE127:BE177)),  2)</f>
        <v>0</v>
      </c>
      <c r="I33" s="92">
        <v>0.2</v>
      </c>
      <c r="J33" s="91">
        <f>ROUND(((SUM(BE127:BE177))*I33),  2)</f>
        <v>0</v>
      </c>
      <c r="L33" s="28"/>
    </row>
    <row r="34" spans="2:12" s="1" customFormat="1" ht="14.45" customHeight="1">
      <c r="B34" s="28"/>
      <c r="E34" s="23" t="s">
        <v>41</v>
      </c>
      <c r="F34" s="91">
        <f>ROUND((SUM(BF127:BF177)),  2)</f>
        <v>0</v>
      </c>
      <c r="I34" s="92">
        <v>0.2</v>
      </c>
      <c r="J34" s="91">
        <f>ROUND(((SUM(BF127:BF177))*I34),  2)</f>
        <v>0</v>
      </c>
      <c r="L34" s="28"/>
    </row>
    <row r="35" spans="2:12" s="1" customFormat="1" ht="14.45" hidden="1" customHeight="1">
      <c r="B35" s="28"/>
      <c r="E35" s="23" t="s">
        <v>42</v>
      </c>
      <c r="F35" s="91">
        <f>ROUND((SUM(BG127:BG177)),  2)</f>
        <v>0</v>
      </c>
      <c r="I35" s="92">
        <v>0.2</v>
      </c>
      <c r="J35" s="91">
        <f>0</f>
        <v>0</v>
      </c>
      <c r="L35" s="28"/>
    </row>
    <row r="36" spans="2:12" s="1" customFormat="1" ht="14.45" hidden="1" customHeight="1">
      <c r="B36" s="28"/>
      <c r="E36" s="23" t="s">
        <v>43</v>
      </c>
      <c r="F36" s="91">
        <f>ROUND((SUM(BH127:BH177)),  2)</f>
        <v>0</v>
      </c>
      <c r="I36" s="92">
        <v>0.2</v>
      </c>
      <c r="J36" s="91">
        <f>0</f>
        <v>0</v>
      </c>
      <c r="L36" s="28"/>
    </row>
    <row r="37" spans="2:12" s="1" customFormat="1" ht="14.45" hidden="1" customHeight="1">
      <c r="B37" s="28"/>
      <c r="E37" s="23" t="s">
        <v>44</v>
      </c>
      <c r="F37" s="91">
        <f>ROUND((SUM(BI127:BI177)),  2)</f>
        <v>0</v>
      </c>
      <c r="I37" s="92">
        <v>0</v>
      </c>
      <c r="J37" s="91">
        <f>0</f>
        <v>0</v>
      </c>
      <c r="L37" s="28"/>
    </row>
    <row r="38" spans="2:12" s="1" customFormat="1" ht="6.95" customHeight="1">
      <c r="B38" s="28"/>
      <c r="I38" s="83"/>
      <c r="L38" s="28"/>
    </row>
    <row r="39" spans="2:12" s="1" customFormat="1" ht="25.35" customHeight="1">
      <c r="B39" s="28"/>
      <c r="C39" s="93"/>
      <c r="D39" s="94" t="s">
        <v>45</v>
      </c>
      <c r="E39" s="53"/>
      <c r="F39" s="53"/>
      <c r="G39" s="95" t="s">
        <v>46</v>
      </c>
      <c r="H39" s="96" t="s">
        <v>47</v>
      </c>
      <c r="I39" s="97"/>
      <c r="J39" s="98">
        <f>SUM(J30:J37)</f>
        <v>0</v>
      </c>
      <c r="K39" s="99"/>
      <c r="L39" s="28"/>
    </row>
    <row r="40" spans="2:12" s="1" customFormat="1" ht="14.45" customHeight="1">
      <c r="B40" s="28"/>
      <c r="I40" s="83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48</v>
      </c>
      <c r="E50" s="38"/>
      <c r="F50" s="38"/>
      <c r="G50" s="37" t="s">
        <v>49</v>
      </c>
      <c r="H50" s="38"/>
      <c r="I50" s="100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50</v>
      </c>
      <c r="E61" s="30"/>
      <c r="F61" s="101" t="s">
        <v>51</v>
      </c>
      <c r="G61" s="39" t="s">
        <v>50</v>
      </c>
      <c r="H61" s="30"/>
      <c r="I61" s="102"/>
      <c r="J61" s="103" t="s">
        <v>51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52</v>
      </c>
      <c r="E65" s="38"/>
      <c r="F65" s="38"/>
      <c r="G65" s="37" t="s">
        <v>53</v>
      </c>
      <c r="H65" s="38"/>
      <c r="I65" s="100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50</v>
      </c>
      <c r="E76" s="30"/>
      <c r="F76" s="101" t="s">
        <v>51</v>
      </c>
      <c r="G76" s="39" t="s">
        <v>50</v>
      </c>
      <c r="H76" s="30"/>
      <c r="I76" s="102"/>
      <c r="J76" s="103" t="s">
        <v>51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104"/>
      <c r="J77" s="41"/>
      <c r="K77" s="41"/>
      <c r="L77" s="28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105"/>
      <c r="J81" s="43"/>
      <c r="K81" s="43"/>
      <c r="L81" s="28"/>
    </row>
    <row r="82" spans="2:47" s="1" customFormat="1" ht="24.95" customHeight="1">
      <c r="B82" s="28"/>
      <c r="C82" s="17" t="s">
        <v>88</v>
      </c>
      <c r="I82" s="83"/>
      <c r="L82" s="28"/>
    </row>
    <row r="83" spans="2:47" s="1" customFormat="1" ht="6.95" customHeight="1">
      <c r="B83" s="28"/>
      <c r="I83" s="83"/>
      <c r="L83" s="28"/>
    </row>
    <row r="84" spans="2:47" s="1" customFormat="1" ht="12" customHeight="1">
      <c r="B84" s="28"/>
      <c r="C84" s="23" t="s">
        <v>14</v>
      </c>
      <c r="I84" s="83"/>
      <c r="L84" s="28"/>
    </row>
    <row r="85" spans="2:47" s="1" customFormat="1" ht="16.5" customHeight="1">
      <c r="B85" s="28"/>
      <c r="E85" s="210" t="str">
        <f>E7</f>
        <v>Rekonštrukcia zastávok v Krásne nad Kysucou</v>
      </c>
      <c r="F85" s="211"/>
      <c r="G85" s="211"/>
      <c r="H85" s="211"/>
      <c r="I85" s="83"/>
      <c r="L85" s="28"/>
    </row>
    <row r="86" spans="2:47" s="1" customFormat="1" ht="12" customHeight="1">
      <c r="B86" s="28"/>
      <c r="C86" s="23" t="s">
        <v>86</v>
      </c>
      <c r="I86" s="83"/>
      <c r="L86" s="28"/>
    </row>
    <row r="87" spans="2:47" s="1" customFormat="1" ht="16.5" customHeight="1">
      <c r="B87" s="28"/>
      <c r="E87" s="186" t="str">
        <f>E9</f>
        <v>001 - Architektonické a stavebno-technické riešenie</v>
      </c>
      <c r="F87" s="212"/>
      <c r="G87" s="212"/>
      <c r="H87" s="212"/>
      <c r="I87" s="83"/>
      <c r="L87" s="28"/>
    </row>
    <row r="88" spans="2:47" s="1" customFormat="1" ht="6.95" customHeight="1">
      <c r="B88" s="28"/>
      <c r="I88" s="83"/>
      <c r="L88" s="28"/>
    </row>
    <row r="89" spans="2:47" s="1" customFormat="1" ht="12" customHeight="1">
      <c r="B89" s="28"/>
      <c r="C89" s="23" t="s">
        <v>18</v>
      </c>
      <c r="F89" s="21" t="str">
        <f>F12</f>
        <v>Krásno nad Kysucou</v>
      </c>
      <c r="I89" s="84" t="s">
        <v>20</v>
      </c>
      <c r="J89" s="48" t="str">
        <f>IF(J12="","",J12)</f>
        <v>16. 5. 2019</v>
      </c>
      <c r="L89" s="28"/>
    </row>
    <row r="90" spans="2:47" s="1" customFormat="1" ht="6.95" customHeight="1">
      <c r="B90" s="28"/>
      <c r="I90" s="83"/>
      <c r="L90" s="28"/>
    </row>
    <row r="91" spans="2:47" s="1" customFormat="1" ht="27.95" customHeight="1">
      <c r="B91" s="28"/>
      <c r="C91" s="23" t="s">
        <v>22</v>
      </c>
      <c r="F91" s="21" t="str">
        <f>E15</f>
        <v>Mesto Krásno nad Kysucou</v>
      </c>
      <c r="I91" s="84" t="s">
        <v>28</v>
      </c>
      <c r="J91" s="26" t="str">
        <f>E21</f>
        <v>Ing.arch.Radoslav Stráňava</v>
      </c>
      <c r="L91" s="28"/>
    </row>
    <row r="92" spans="2:47" s="1" customFormat="1" ht="15.2" customHeight="1">
      <c r="B92" s="28"/>
      <c r="C92" s="23" t="s">
        <v>26</v>
      </c>
      <c r="F92" s="21" t="str">
        <f>IF(E18="","",E18)</f>
        <v>Vyplň údaj</v>
      </c>
      <c r="I92" s="84" t="s">
        <v>32</v>
      </c>
      <c r="J92" s="26" t="str">
        <f>E24</f>
        <v>Ing.Igor Janečka</v>
      </c>
      <c r="L92" s="28"/>
    </row>
    <row r="93" spans="2:47" s="1" customFormat="1" ht="10.35" customHeight="1">
      <c r="B93" s="28"/>
      <c r="I93" s="83"/>
      <c r="L93" s="28"/>
    </row>
    <row r="94" spans="2:47" s="1" customFormat="1" ht="29.25" customHeight="1">
      <c r="B94" s="28"/>
      <c r="C94" s="106" t="s">
        <v>89</v>
      </c>
      <c r="D94" s="93"/>
      <c r="E94" s="93"/>
      <c r="F94" s="93"/>
      <c r="G94" s="93"/>
      <c r="H94" s="93"/>
      <c r="I94" s="107"/>
      <c r="J94" s="108" t="s">
        <v>90</v>
      </c>
      <c r="K94" s="93"/>
      <c r="L94" s="28"/>
    </row>
    <row r="95" spans="2:47" s="1" customFormat="1" ht="10.35" customHeight="1">
      <c r="B95" s="28"/>
      <c r="I95" s="83"/>
      <c r="L95" s="28"/>
    </row>
    <row r="96" spans="2:47" s="1" customFormat="1" ht="22.9" customHeight="1">
      <c r="B96" s="28"/>
      <c r="C96" s="109" t="s">
        <v>91</v>
      </c>
      <c r="I96" s="83"/>
      <c r="J96" s="62">
        <f>J127</f>
        <v>0</v>
      </c>
      <c r="L96" s="28"/>
      <c r="AU96" s="13" t="s">
        <v>92</v>
      </c>
    </row>
    <row r="97" spans="2:12" s="8" customFormat="1" ht="24.95" customHeight="1">
      <c r="B97" s="110"/>
      <c r="D97" s="111" t="s">
        <v>93</v>
      </c>
      <c r="E97" s="112"/>
      <c r="F97" s="112"/>
      <c r="G97" s="112"/>
      <c r="H97" s="112"/>
      <c r="I97" s="113"/>
      <c r="J97" s="114">
        <f>J128</f>
        <v>0</v>
      </c>
      <c r="L97" s="110"/>
    </row>
    <row r="98" spans="2:12" s="9" customFormat="1" ht="19.899999999999999" customHeight="1">
      <c r="B98" s="115"/>
      <c r="D98" s="116" t="s">
        <v>94</v>
      </c>
      <c r="E98" s="117"/>
      <c r="F98" s="117"/>
      <c r="G98" s="117"/>
      <c r="H98" s="117"/>
      <c r="I98" s="118"/>
      <c r="J98" s="119">
        <f>J129</f>
        <v>0</v>
      </c>
      <c r="L98" s="115"/>
    </row>
    <row r="99" spans="2:12" s="9" customFormat="1" ht="19.899999999999999" customHeight="1">
      <c r="B99" s="115"/>
      <c r="D99" s="116" t="s">
        <v>95</v>
      </c>
      <c r="E99" s="117"/>
      <c r="F99" s="117"/>
      <c r="G99" s="117"/>
      <c r="H99" s="117"/>
      <c r="I99" s="118"/>
      <c r="J99" s="119">
        <f>J138</f>
        <v>0</v>
      </c>
      <c r="L99" s="115"/>
    </row>
    <row r="100" spans="2:12" s="9" customFormat="1" ht="19.899999999999999" customHeight="1">
      <c r="B100" s="115"/>
      <c r="D100" s="116" t="s">
        <v>96</v>
      </c>
      <c r="E100" s="117"/>
      <c r="F100" s="117"/>
      <c r="G100" s="117"/>
      <c r="H100" s="117"/>
      <c r="I100" s="118"/>
      <c r="J100" s="119">
        <f>J155</f>
        <v>0</v>
      </c>
      <c r="L100" s="115"/>
    </row>
    <row r="101" spans="2:12" s="9" customFormat="1" ht="19.899999999999999" customHeight="1">
      <c r="B101" s="115"/>
      <c r="D101" s="116" t="s">
        <v>97</v>
      </c>
      <c r="E101" s="117"/>
      <c r="F101" s="117"/>
      <c r="G101" s="117"/>
      <c r="H101" s="117"/>
      <c r="I101" s="118"/>
      <c r="J101" s="119">
        <f>J161</f>
        <v>0</v>
      </c>
      <c r="L101" s="115"/>
    </row>
    <row r="102" spans="2:12" s="9" customFormat="1" ht="19.899999999999999" customHeight="1">
      <c r="B102" s="115"/>
      <c r="D102" s="116" t="s">
        <v>98</v>
      </c>
      <c r="E102" s="117"/>
      <c r="F102" s="117"/>
      <c r="G102" s="117"/>
      <c r="H102" s="117"/>
      <c r="I102" s="118"/>
      <c r="J102" s="119">
        <f>J168</f>
        <v>0</v>
      </c>
      <c r="L102" s="115"/>
    </row>
    <row r="103" spans="2:12" s="8" customFormat="1" ht="24.95" customHeight="1">
      <c r="B103" s="110"/>
      <c r="D103" s="111" t="s">
        <v>99</v>
      </c>
      <c r="E103" s="112"/>
      <c r="F103" s="112"/>
      <c r="G103" s="112"/>
      <c r="H103" s="112"/>
      <c r="I103" s="113"/>
      <c r="J103" s="114">
        <f>J170</f>
        <v>0</v>
      </c>
      <c r="L103" s="110"/>
    </row>
    <row r="104" spans="2:12" s="9" customFormat="1" ht="19.899999999999999" customHeight="1">
      <c r="B104" s="115"/>
      <c r="D104" s="116" t="s">
        <v>100</v>
      </c>
      <c r="E104" s="117"/>
      <c r="F104" s="117"/>
      <c r="G104" s="117"/>
      <c r="H104" s="117"/>
      <c r="I104" s="118"/>
      <c r="J104" s="119">
        <f>J171</f>
        <v>0</v>
      </c>
      <c r="L104" s="115"/>
    </row>
    <row r="105" spans="2:12" s="9" customFormat="1" ht="19.899999999999999" customHeight="1">
      <c r="B105" s="115"/>
      <c r="D105" s="116" t="s">
        <v>101</v>
      </c>
      <c r="E105" s="117"/>
      <c r="F105" s="117"/>
      <c r="G105" s="117"/>
      <c r="H105" s="117"/>
      <c r="I105" s="118"/>
      <c r="J105" s="119">
        <f>J173</f>
        <v>0</v>
      </c>
      <c r="L105" s="115"/>
    </row>
    <row r="106" spans="2:12" s="8" customFormat="1" ht="24.95" customHeight="1">
      <c r="B106" s="110"/>
      <c r="D106" s="111" t="s">
        <v>102</v>
      </c>
      <c r="E106" s="112"/>
      <c r="F106" s="112"/>
      <c r="G106" s="112"/>
      <c r="H106" s="112"/>
      <c r="I106" s="113"/>
      <c r="J106" s="114">
        <f>J175</f>
        <v>0</v>
      </c>
      <c r="L106" s="110"/>
    </row>
    <row r="107" spans="2:12" s="9" customFormat="1" ht="19.899999999999999" customHeight="1">
      <c r="B107" s="115"/>
      <c r="D107" s="116" t="s">
        <v>103</v>
      </c>
      <c r="E107" s="117"/>
      <c r="F107" s="117"/>
      <c r="G107" s="117"/>
      <c r="H107" s="117"/>
      <c r="I107" s="118"/>
      <c r="J107" s="119">
        <f>J176</f>
        <v>0</v>
      </c>
      <c r="L107" s="115"/>
    </row>
    <row r="108" spans="2:12" s="1" customFormat="1" ht="21.75" customHeight="1">
      <c r="B108" s="28"/>
      <c r="I108" s="83"/>
      <c r="L108" s="28"/>
    </row>
    <row r="109" spans="2:12" s="1" customFormat="1" ht="6.95" customHeight="1">
      <c r="B109" s="40"/>
      <c r="C109" s="41"/>
      <c r="D109" s="41"/>
      <c r="E109" s="41"/>
      <c r="F109" s="41"/>
      <c r="G109" s="41"/>
      <c r="H109" s="41"/>
      <c r="I109" s="104"/>
      <c r="J109" s="41"/>
      <c r="K109" s="41"/>
      <c r="L109" s="28"/>
    </row>
    <row r="113" spans="2:63" s="1" customFormat="1" ht="6.95" customHeight="1">
      <c r="B113" s="42"/>
      <c r="C113" s="43"/>
      <c r="D113" s="43"/>
      <c r="E113" s="43"/>
      <c r="F113" s="43"/>
      <c r="G113" s="43"/>
      <c r="H113" s="43"/>
      <c r="I113" s="105"/>
      <c r="J113" s="43"/>
      <c r="K113" s="43"/>
      <c r="L113" s="28"/>
    </row>
    <row r="114" spans="2:63" s="1" customFormat="1" ht="24.95" customHeight="1">
      <c r="B114" s="28"/>
      <c r="C114" s="17" t="s">
        <v>104</v>
      </c>
      <c r="I114" s="83"/>
      <c r="L114" s="28"/>
    </row>
    <row r="115" spans="2:63" s="1" customFormat="1" ht="6.95" customHeight="1">
      <c r="B115" s="28"/>
      <c r="I115" s="83"/>
      <c r="L115" s="28"/>
    </row>
    <row r="116" spans="2:63" s="1" customFormat="1" ht="12" customHeight="1">
      <c r="B116" s="28"/>
      <c r="C116" s="23" t="s">
        <v>14</v>
      </c>
      <c r="I116" s="83"/>
      <c r="L116" s="28"/>
    </row>
    <row r="117" spans="2:63" s="1" customFormat="1" ht="16.5" customHeight="1">
      <c r="B117" s="28"/>
      <c r="E117" s="210" t="str">
        <f>E7</f>
        <v>Rekonštrukcia zastávok v Krásne nad Kysucou</v>
      </c>
      <c r="F117" s="211"/>
      <c r="G117" s="211"/>
      <c r="H117" s="211"/>
      <c r="I117" s="83"/>
      <c r="L117" s="28"/>
    </row>
    <row r="118" spans="2:63" s="1" customFormat="1" ht="12" customHeight="1">
      <c r="B118" s="28"/>
      <c r="C118" s="23" t="s">
        <v>86</v>
      </c>
      <c r="I118" s="83"/>
      <c r="L118" s="28"/>
    </row>
    <row r="119" spans="2:63" s="1" customFormat="1" ht="16.5" customHeight="1">
      <c r="B119" s="28"/>
      <c r="E119" s="186" t="str">
        <f>E9</f>
        <v>001 - Architektonické a stavebno-technické riešenie</v>
      </c>
      <c r="F119" s="212"/>
      <c r="G119" s="212"/>
      <c r="H119" s="212"/>
      <c r="I119" s="83"/>
      <c r="L119" s="28"/>
    </row>
    <row r="120" spans="2:63" s="1" customFormat="1" ht="6.95" customHeight="1">
      <c r="B120" s="28"/>
      <c r="I120" s="83"/>
      <c r="L120" s="28"/>
    </row>
    <row r="121" spans="2:63" s="1" customFormat="1" ht="12" customHeight="1">
      <c r="B121" s="28"/>
      <c r="C121" s="23" t="s">
        <v>18</v>
      </c>
      <c r="F121" s="21" t="str">
        <f>F12</f>
        <v>Krásno nad Kysucou</v>
      </c>
      <c r="I121" s="84" t="s">
        <v>20</v>
      </c>
      <c r="J121" s="48" t="str">
        <f>IF(J12="","",J12)</f>
        <v>16. 5. 2019</v>
      </c>
      <c r="L121" s="28"/>
    </row>
    <row r="122" spans="2:63" s="1" customFormat="1" ht="6.95" customHeight="1">
      <c r="B122" s="28"/>
      <c r="I122" s="83"/>
      <c r="L122" s="28"/>
    </row>
    <row r="123" spans="2:63" s="1" customFormat="1" ht="27.95" customHeight="1">
      <c r="B123" s="28"/>
      <c r="C123" s="23" t="s">
        <v>22</v>
      </c>
      <c r="F123" s="21" t="str">
        <f>E15</f>
        <v>Mesto Krásno nad Kysucou</v>
      </c>
      <c r="I123" s="84" t="s">
        <v>28</v>
      </c>
      <c r="J123" s="26" t="str">
        <f>E21</f>
        <v>Ing.arch.Radoslav Stráňava</v>
      </c>
      <c r="L123" s="28"/>
    </row>
    <row r="124" spans="2:63" s="1" customFormat="1" ht="15.2" customHeight="1">
      <c r="B124" s="28"/>
      <c r="C124" s="23" t="s">
        <v>26</v>
      </c>
      <c r="F124" s="21" t="str">
        <f>IF(E18="","",E18)</f>
        <v>Vyplň údaj</v>
      </c>
      <c r="I124" s="84" t="s">
        <v>32</v>
      </c>
      <c r="J124" s="26" t="str">
        <f>E24</f>
        <v>Ing.Igor Janečka</v>
      </c>
      <c r="L124" s="28"/>
    </row>
    <row r="125" spans="2:63" s="1" customFormat="1" ht="10.35" customHeight="1">
      <c r="B125" s="28"/>
      <c r="I125" s="83"/>
      <c r="L125" s="28"/>
    </row>
    <row r="126" spans="2:63" s="10" customFormat="1" ht="29.25" customHeight="1">
      <c r="B126" s="120"/>
      <c r="C126" s="121" t="s">
        <v>105</v>
      </c>
      <c r="D126" s="122" t="s">
        <v>60</v>
      </c>
      <c r="E126" s="122" t="s">
        <v>56</v>
      </c>
      <c r="F126" s="122" t="s">
        <v>57</v>
      </c>
      <c r="G126" s="122" t="s">
        <v>106</v>
      </c>
      <c r="H126" s="122" t="s">
        <v>107</v>
      </c>
      <c r="I126" s="123" t="s">
        <v>108</v>
      </c>
      <c r="J126" s="124" t="s">
        <v>90</v>
      </c>
      <c r="K126" s="125" t="s">
        <v>109</v>
      </c>
      <c r="L126" s="120"/>
      <c r="M126" s="55" t="s">
        <v>1</v>
      </c>
      <c r="N126" s="56" t="s">
        <v>39</v>
      </c>
      <c r="O126" s="56" t="s">
        <v>110</v>
      </c>
      <c r="P126" s="56" t="s">
        <v>111</v>
      </c>
      <c r="Q126" s="56" t="s">
        <v>112</v>
      </c>
      <c r="R126" s="56" t="s">
        <v>113</v>
      </c>
      <c r="S126" s="56" t="s">
        <v>114</v>
      </c>
      <c r="T126" s="57" t="s">
        <v>115</v>
      </c>
    </row>
    <row r="127" spans="2:63" s="1" customFormat="1" ht="22.9" customHeight="1">
      <c r="B127" s="28"/>
      <c r="C127" s="60" t="s">
        <v>91</v>
      </c>
      <c r="I127" s="83"/>
      <c r="J127" s="126">
        <f>BK127</f>
        <v>0</v>
      </c>
      <c r="L127" s="28"/>
      <c r="M127" s="58"/>
      <c r="N127" s="49"/>
      <c r="O127" s="49"/>
      <c r="P127" s="127">
        <f>P128+P170+P175</f>
        <v>0</v>
      </c>
      <c r="Q127" s="49"/>
      <c r="R127" s="127">
        <f>R128+R170+R175</f>
        <v>4.3576749999999995</v>
      </c>
      <c r="S127" s="49"/>
      <c r="T127" s="128">
        <f>T128+T170+T175</f>
        <v>0</v>
      </c>
      <c r="AT127" s="13" t="s">
        <v>74</v>
      </c>
      <c r="AU127" s="13" t="s">
        <v>92</v>
      </c>
      <c r="BK127" s="129">
        <f>BK128+BK170+BK175</f>
        <v>0</v>
      </c>
    </row>
    <row r="128" spans="2:63" s="11" customFormat="1" ht="25.9" customHeight="1">
      <c r="B128" s="130"/>
      <c r="D128" s="131" t="s">
        <v>74</v>
      </c>
      <c r="E128" s="132" t="s">
        <v>116</v>
      </c>
      <c r="F128" s="132" t="s">
        <v>117</v>
      </c>
      <c r="I128" s="133"/>
      <c r="J128" s="134">
        <f>BK128</f>
        <v>0</v>
      </c>
      <c r="L128" s="130"/>
      <c r="M128" s="135"/>
      <c r="N128" s="136"/>
      <c r="O128" s="136"/>
      <c r="P128" s="137">
        <f>P129+P138+P155+P161+P168</f>
        <v>0</v>
      </c>
      <c r="Q128" s="136"/>
      <c r="R128" s="137">
        <f>R129+R138+R155+R161+R168</f>
        <v>4.3576749999999995</v>
      </c>
      <c r="S128" s="136"/>
      <c r="T128" s="138">
        <f>T129+T138+T155+T161+T168</f>
        <v>0</v>
      </c>
      <c r="AR128" s="131" t="s">
        <v>83</v>
      </c>
      <c r="AT128" s="139" t="s">
        <v>74</v>
      </c>
      <c r="AU128" s="139" t="s">
        <v>75</v>
      </c>
      <c r="AY128" s="131" t="s">
        <v>118</v>
      </c>
      <c r="BK128" s="140">
        <f>BK129+BK138+BK155+BK161+BK168</f>
        <v>0</v>
      </c>
    </row>
    <row r="129" spans="2:65" s="11" customFormat="1" ht="22.9" customHeight="1">
      <c r="B129" s="130"/>
      <c r="D129" s="131" t="s">
        <v>74</v>
      </c>
      <c r="E129" s="141" t="s">
        <v>83</v>
      </c>
      <c r="F129" s="141" t="s">
        <v>119</v>
      </c>
      <c r="I129" s="133"/>
      <c r="J129" s="142">
        <f>BK129</f>
        <v>0</v>
      </c>
      <c r="L129" s="130"/>
      <c r="M129" s="135"/>
      <c r="N129" s="136"/>
      <c r="O129" s="136"/>
      <c r="P129" s="137">
        <f>SUM(P130:P137)</f>
        <v>0</v>
      </c>
      <c r="Q129" s="136"/>
      <c r="R129" s="137">
        <f>SUM(R130:R137)</f>
        <v>0</v>
      </c>
      <c r="S129" s="136"/>
      <c r="T129" s="138">
        <f>SUM(T130:T137)</f>
        <v>0</v>
      </c>
      <c r="AR129" s="131" t="s">
        <v>83</v>
      </c>
      <c r="AT129" s="139" t="s">
        <v>74</v>
      </c>
      <c r="AU129" s="139" t="s">
        <v>83</v>
      </c>
      <c r="AY129" s="131" t="s">
        <v>118</v>
      </c>
      <c r="BK129" s="140">
        <f>SUM(BK130:BK137)</f>
        <v>0</v>
      </c>
    </row>
    <row r="130" spans="2:65" s="1" customFormat="1" ht="24" customHeight="1">
      <c r="B130" s="143"/>
      <c r="C130" s="144" t="s">
        <v>83</v>
      </c>
      <c r="D130" s="144" t="s">
        <v>120</v>
      </c>
      <c r="E130" s="145" t="s">
        <v>121</v>
      </c>
      <c r="F130" s="146" t="s">
        <v>122</v>
      </c>
      <c r="G130" s="147" t="s">
        <v>123</v>
      </c>
      <c r="H130" s="148">
        <v>200</v>
      </c>
      <c r="I130" s="149"/>
      <c r="J130" s="148">
        <f t="shared" ref="J130:J137" si="0">ROUND(I130*H130,3)</f>
        <v>0</v>
      </c>
      <c r="K130" s="146" t="s">
        <v>1</v>
      </c>
      <c r="L130" s="28"/>
      <c r="M130" s="150" t="s">
        <v>1</v>
      </c>
      <c r="N130" s="151" t="s">
        <v>41</v>
      </c>
      <c r="O130" s="51"/>
      <c r="P130" s="152">
        <f t="shared" ref="P130:P137" si="1">O130*H130</f>
        <v>0</v>
      </c>
      <c r="Q130" s="152">
        <v>0</v>
      </c>
      <c r="R130" s="152">
        <f t="shared" ref="R130:R137" si="2">Q130*H130</f>
        <v>0</v>
      </c>
      <c r="S130" s="152">
        <v>0</v>
      </c>
      <c r="T130" s="153">
        <f t="shared" ref="T130:T137" si="3">S130*H130</f>
        <v>0</v>
      </c>
      <c r="AR130" s="154" t="s">
        <v>124</v>
      </c>
      <c r="AT130" s="154" t="s">
        <v>120</v>
      </c>
      <c r="AU130" s="154" t="s">
        <v>125</v>
      </c>
      <c r="AY130" s="13" t="s">
        <v>118</v>
      </c>
      <c r="BE130" s="155">
        <f t="shared" ref="BE130:BE137" si="4">IF(N130="základná",J130,0)</f>
        <v>0</v>
      </c>
      <c r="BF130" s="155">
        <f t="shared" ref="BF130:BF137" si="5">IF(N130="znížená",J130,0)</f>
        <v>0</v>
      </c>
      <c r="BG130" s="155">
        <f t="shared" ref="BG130:BG137" si="6">IF(N130="zákl. prenesená",J130,0)</f>
        <v>0</v>
      </c>
      <c r="BH130" s="155">
        <f t="shared" ref="BH130:BH137" si="7">IF(N130="zníž. prenesená",J130,0)</f>
        <v>0</v>
      </c>
      <c r="BI130" s="155">
        <f t="shared" ref="BI130:BI137" si="8">IF(N130="nulová",J130,0)</f>
        <v>0</v>
      </c>
      <c r="BJ130" s="13" t="s">
        <v>125</v>
      </c>
      <c r="BK130" s="156">
        <f t="shared" ref="BK130:BK137" si="9">ROUND(I130*H130,3)</f>
        <v>0</v>
      </c>
      <c r="BL130" s="13" t="s">
        <v>124</v>
      </c>
      <c r="BM130" s="154" t="s">
        <v>125</v>
      </c>
    </row>
    <row r="131" spans="2:65" s="1" customFormat="1" ht="24" customHeight="1">
      <c r="B131" s="143"/>
      <c r="C131" s="144" t="s">
        <v>125</v>
      </c>
      <c r="D131" s="144" t="s">
        <v>120</v>
      </c>
      <c r="E131" s="145" t="s">
        <v>126</v>
      </c>
      <c r="F131" s="146" t="s">
        <v>127</v>
      </c>
      <c r="G131" s="147" t="s">
        <v>123</v>
      </c>
      <c r="H131" s="148">
        <v>15</v>
      </c>
      <c r="I131" s="149"/>
      <c r="J131" s="148">
        <f t="shared" si="0"/>
        <v>0</v>
      </c>
      <c r="K131" s="146" t="s">
        <v>1</v>
      </c>
      <c r="L131" s="28"/>
      <c r="M131" s="150" t="s">
        <v>1</v>
      </c>
      <c r="N131" s="151" t="s">
        <v>41</v>
      </c>
      <c r="O131" s="51"/>
      <c r="P131" s="152">
        <f t="shared" si="1"/>
        <v>0</v>
      </c>
      <c r="Q131" s="152">
        <v>0</v>
      </c>
      <c r="R131" s="152">
        <f t="shared" si="2"/>
        <v>0</v>
      </c>
      <c r="S131" s="152">
        <v>0</v>
      </c>
      <c r="T131" s="153">
        <f t="shared" si="3"/>
        <v>0</v>
      </c>
      <c r="AR131" s="154" t="s">
        <v>124</v>
      </c>
      <c r="AT131" s="154" t="s">
        <v>120</v>
      </c>
      <c r="AU131" s="154" t="s">
        <v>125</v>
      </c>
      <c r="AY131" s="13" t="s">
        <v>118</v>
      </c>
      <c r="BE131" s="155">
        <f t="shared" si="4"/>
        <v>0</v>
      </c>
      <c r="BF131" s="155">
        <f t="shared" si="5"/>
        <v>0</v>
      </c>
      <c r="BG131" s="155">
        <f t="shared" si="6"/>
        <v>0</v>
      </c>
      <c r="BH131" s="155">
        <f t="shared" si="7"/>
        <v>0</v>
      </c>
      <c r="BI131" s="155">
        <f t="shared" si="8"/>
        <v>0</v>
      </c>
      <c r="BJ131" s="13" t="s">
        <v>125</v>
      </c>
      <c r="BK131" s="156">
        <f t="shared" si="9"/>
        <v>0</v>
      </c>
      <c r="BL131" s="13" t="s">
        <v>124</v>
      </c>
      <c r="BM131" s="154" t="s">
        <v>124</v>
      </c>
    </row>
    <row r="132" spans="2:65" s="1" customFormat="1" ht="16.5" customHeight="1">
      <c r="B132" s="143"/>
      <c r="C132" s="144" t="s">
        <v>128</v>
      </c>
      <c r="D132" s="144" t="s">
        <v>120</v>
      </c>
      <c r="E132" s="145" t="s">
        <v>129</v>
      </c>
      <c r="F132" s="146" t="s">
        <v>130</v>
      </c>
      <c r="G132" s="147" t="s">
        <v>131</v>
      </c>
      <c r="H132" s="148">
        <v>11.430999999999999</v>
      </c>
      <c r="I132" s="149"/>
      <c r="J132" s="148">
        <f t="shared" si="0"/>
        <v>0</v>
      </c>
      <c r="K132" s="146" t="s">
        <v>1</v>
      </c>
      <c r="L132" s="28"/>
      <c r="M132" s="150" t="s">
        <v>1</v>
      </c>
      <c r="N132" s="151" t="s">
        <v>41</v>
      </c>
      <c r="O132" s="51"/>
      <c r="P132" s="152">
        <f t="shared" si="1"/>
        <v>0</v>
      </c>
      <c r="Q132" s="152">
        <v>0</v>
      </c>
      <c r="R132" s="152">
        <f t="shared" si="2"/>
        <v>0</v>
      </c>
      <c r="S132" s="152">
        <v>0</v>
      </c>
      <c r="T132" s="153">
        <f t="shared" si="3"/>
        <v>0</v>
      </c>
      <c r="AR132" s="154" t="s">
        <v>124</v>
      </c>
      <c r="AT132" s="154" t="s">
        <v>120</v>
      </c>
      <c r="AU132" s="154" t="s">
        <v>125</v>
      </c>
      <c r="AY132" s="13" t="s">
        <v>118</v>
      </c>
      <c r="BE132" s="155">
        <f t="shared" si="4"/>
        <v>0</v>
      </c>
      <c r="BF132" s="155">
        <f t="shared" si="5"/>
        <v>0</v>
      </c>
      <c r="BG132" s="155">
        <f t="shared" si="6"/>
        <v>0</v>
      </c>
      <c r="BH132" s="155">
        <f t="shared" si="7"/>
        <v>0</v>
      </c>
      <c r="BI132" s="155">
        <f t="shared" si="8"/>
        <v>0</v>
      </c>
      <c r="BJ132" s="13" t="s">
        <v>125</v>
      </c>
      <c r="BK132" s="156">
        <f t="shared" si="9"/>
        <v>0</v>
      </c>
      <c r="BL132" s="13" t="s">
        <v>124</v>
      </c>
      <c r="BM132" s="154" t="s">
        <v>132</v>
      </c>
    </row>
    <row r="133" spans="2:65" s="1" customFormat="1" ht="16.5" customHeight="1">
      <c r="B133" s="143"/>
      <c r="C133" s="144" t="s">
        <v>124</v>
      </c>
      <c r="D133" s="144" t="s">
        <v>120</v>
      </c>
      <c r="E133" s="145" t="s">
        <v>133</v>
      </c>
      <c r="F133" s="146" t="s">
        <v>134</v>
      </c>
      <c r="G133" s="147" t="s">
        <v>131</v>
      </c>
      <c r="H133" s="148">
        <v>5.04</v>
      </c>
      <c r="I133" s="149"/>
      <c r="J133" s="148">
        <f t="shared" si="0"/>
        <v>0</v>
      </c>
      <c r="K133" s="146" t="s">
        <v>1</v>
      </c>
      <c r="L133" s="28"/>
      <c r="M133" s="150" t="s">
        <v>1</v>
      </c>
      <c r="N133" s="151" t="s">
        <v>41</v>
      </c>
      <c r="O133" s="51"/>
      <c r="P133" s="152">
        <f t="shared" si="1"/>
        <v>0</v>
      </c>
      <c r="Q133" s="152">
        <v>0</v>
      </c>
      <c r="R133" s="152">
        <f t="shared" si="2"/>
        <v>0</v>
      </c>
      <c r="S133" s="152">
        <v>0</v>
      </c>
      <c r="T133" s="153">
        <f t="shared" si="3"/>
        <v>0</v>
      </c>
      <c r="AR133" s="154" t="s">
        <v>124</v>
      </c>
      <c r="AT133" s="154" t="s">
        <v>120</v>
      </c>
      <c r="AU133" s="154" t="s">
        <v>125</v>
      </c>
      <c r="AY133" s="13" t="s">
        <v>118</v>
      </c>
      <c r="BE133" s="155">
        <f t="shared" si="4"/>
        <v>0</v>
      </c>
      <c r="BF133" s="155">
        <f t="shared" si="5"/>
        <v>0</v>
      </c>
      <c r="BG133" s="155">
        <f t="shared" si="6"/>
        <v>0</v>
      </c>
      <c r="BH133" s="155">
        <f t="shared" si="7"/>
        <v>0</v>
      </c>
      <c r="BI133" s="155">
        <f t="shared" si="8"/>
        <v>0</v>
      </c>
      <c r="BJ133" s="13" t="s">
        <v>125</v>
      </c>
      <c r="BK133" s="156">
        <f t="shared" si="9"/>
        <v>0</v>
      </c>
      <c r="BL133" s="13" t="s">
        <v>124</v>
      </c>
      <c r="BM133" s="154" t="s">
        <v>135</v>
      </c>
    </row>
    <row r="134" spans="2:65" s="1" customFormat="1" ht="24" customHeight="1">
      <c r="B134" s="143"/>
      <c r="C134" s="144" t="s">
        <v>136</v>
      </c>
      <c r="D134" s="144" t="s">
        <v>120</v>
      </c>
      <c r="E134" s="145" t="s">
        <v>137</v>
      </c>
      <c r="F134" s="146" t="s">
        <v>138</v>
      </c>
      <c r="G134" s="147" t="s">
        <v>131</v>
      </c>
      <c r="H134" s="148">
        <v>16.471</v>
      </c>
      <c r="I134" s="149"/>
      <c r="J134" s="148">
        <f t="shared" si="0"/>
        <v>0</v>
      </c>
      <c r="K134" s="146" t="s">
        <v>1</v>
      </c>
      <c r="L134" s="28"/>
      <c r="M134" s="150" t="s">
        <v>1</v>
      </c>
      <c r="N134" s="151" t="s">
        <v>41</v>
      </c>
      <c r="O134" s="51"/>
      <c r="P134" s="152">
        <f t="shared" si="1"/>
        <v>0</v>
      </c>
      <c r="Q134" s="152">
        <v>0</v>
      </c>
      <c r="R134" s="152">
        <f t="shared" si="2"/>
        <v>0</v>
      </c>
      <c r="S134" s="152">
        <v>0</v>
      </c>
      <c r="T134" s="153">
        <f t="shared" si="3"/>
        <v>0</v>
      </c>
      <c r="AR134" s="154" t="s">
        <v>124</v>
      </c>
      <c r="AT134" s="154" t="s">
        <v>120</v>
      </c>
      <c r="AU134" s="154" t="s">
        <v>125</v>
      </c>
      <c r="AY134" s="13" t="s">
        <v>118</v>
      </c>
      <c r="BE134" s="155">
        <f t="shared" si="4"/>
        <v>0</v>
      </c>
      <c r="BF134" s="155">
        <f t="shared" si="5"/>
        <v>0</v>
      </c>
      <c r="BG134" s="155">
        <f t="shared" si="6"/>
        <v>0</v>
      </c>
      <c r="BH134" s="155">
        <f t="shared" si="7"/>
        <v>0</v>
      </c>
      <c r="BI134" s="155">
        <f t="shared" si="8"/>
        <v>0</v>
      </c>
      <c r="BJ134" s="13" t="s">
        <v>125</v>
      </c>
      <c r="BK134" s="156">
        <f t="shared" si="9"/>
        <v>0</v>
      </c>
      <c r="BL134" s="13" t="s">
        <v>124</v>
      </c>
      <c r="BM134" s="154" t="s">
        <v>139</v>
      </c>
    </row>
    <row r="135" spans="2:65" s="1" customFormat="1" ht="24" customHeight="1">
      <c r="B135" s="143"/>
      <c r="C135" s="144" t="s">
        <v>132</v>
      </c>
      <c r="D135" s="144" t="s">
        <v>120</v>
      </c>
      <c r="E135" s="145" t="s">
        <v>140</v>
      </c>
      <c r="F135" s="146" t="s">
        <v>141</v>
      </c>
      <c r="G135" s="147" t="s">
        <v>131</v>
      </c>
      <c r="H135" s="148">
        <v>197.65199999999999</v>
      </c>
      <c r="I135" s="149"/>
      <c r="J135" s="148">
        <f t="shared" si="0"/>
        <v>0</v>
      </c>
      <c r="K135" s="146" t="s">
        <v>1</v>
      </c>
      <c r="L135" s="28"/>
      <c r="M135" s="150" t="s">
        <v>1</v>
      </c>
      <c r="N135" s="151" t="s">
        <v>41</v>
      </c>
      <c r="O135" s="51"/>
      <c r="P135" s="152">
        <f t="shared" si="1"/>
        <v>0</v>
      </c>
      <c r="Q135" s="152">
        <v>0</v>
      </c>
      <c r="R135" s="152">
        <f t="shared" si="2"/>
        <v>0</v>
      </c>
      <c r="S135" s="152">
        <v>0</v>
      </c>
      <c r="T135" s="153">
        <f t="shared" si="3"/>
        <v>0</v>
      </c>
      <c r="AR135" s="154" t="s">
        <v>124</v>
      </c>
      <c r="AT135" s="154" t="s">
        <v>120</v>
      </c>
      <c r="AU135" s="154" t="s">
        <v>125</v>
      </c>
      <c r="AY135" s="13" t="s">
        <v>118</v>
      </c>
      <c r="BE135" s="155">
        <f t="shared" si="4"/>
        <v>0</v>
      </c>
      <c r="BF135" s="155">
        <f t="shared" si="5"/>
        <v>0</v>
      </c>
      <c r="BG135" s="155">
        <f t="shared" si="6"/>
        <v>0</v>
      </c>
      <c r="BH135" s="155">
        <f t="shared" si="7"/>
        <v>0</v>
      </c>
      <c r="BI135" s="155">
        <f t="shared" si="8"/>
        <v>0</v>
      </c>
      <c r="BJ135" s="13" t="s">
        <v>125</v>
      </c>
      <c r="BK135" s="156">
        <f t="shared" si="9"/>
        <v>0</v>
      </c>
      <c r="BL135" s="13" t="s">
        <v>124</v>
      </c>
      <c r="BM135" s="154" t="s">
        <v>142</v>
      </c>
    </row>
    <row r="136" spans="2:65" s="1" customFormat="1" ht="24" customHeight="1">
      <c r="B136" s="143"/>
      <c r="C136" s="144" t="s">
        <v>143</v>
      </c>
      <c r="D136" s="144" t="s">
        <v>120</v>
      </c>
      <c r="E136" s="145" t="s">
        <v>144</v>
      </c>
      <c r="F136" s="146" t="s">
        <v>145</v>
      </c>
      <c r="G136" s="147" t="s">
        <v>146</v>
      </c>
      <c r="H136" s="148">
        <v>26.353999999999999</v>
      </c>
      <c r="I136" s="149"/>
      <c r="J136" s="148">
        <f t="shared" si="0"/>
        <v>0</v>
      </c>
      <c r="K136" s="146" t="s">
        <v>1</v>
      </c>
      <c r="L136" s="28"/>
      <c r="M136" s="150" t="s">
        <v>1</v>
      </c>
      <c r="N136" s="151" t="s">
        <v>41</v>
      </c>
      <c r="O136" s="51"/>
      <c r="P136" s="152">
        <f t="shared" si="1"/>
        <v>0</v>
      </c>
      <c r="Q136" s="152">
        <v>0</v>
      </c>
      <c r="R136" s="152">
        <f t="shared" si="2"/>
        <v>0</v>
      </c>
      <c r="S136" s="152">
        <v>0</v>
      </c>
      <c r="T136" s="153">
        <f t="shared" si="3"/>
        <v>0</v>
      </c>
      <c r="AR136" s="154" t="s">
        <v>124</v>
      </c>
      <c r="AT136" s="154" t="s">
        <v>120</v>
      </c>
      <c r="AU136" s="154" t="s">
        <v>125</v>
      </c>
      <c r="AY136" s="13" t="s">
        <v>118</v>
      </c>
      <c r="BE136" s="155">
        <f t="shared" si="4"/>
        <v>0</v>
      </c>
      <c r="BF136" s="155">
        <f t="shared" si="5"/>
        <v>0</v>
      </c>
      <c r="BG136" s="155">
        <f t="shared" si="6"/>
        <v>0</v>
      </c>
      <c r="BH136" s="155">
        <f t="shared" si="7"/>
        <v>0</v>
      </c>
      <c r="BI136" s="155">
        <f t="shared" si="8"/>
        <v>0</v>
      </c>
      <c r="BJ136" s="13" t="s">
        <v>125</v>
      </c>
      <c r="BK136" s="156">
        <f t="shared" si="9"/>
        <v>0</v>
      </c>
      <c r="BL136" s="13" t="s">
        <v>124</v>
      </c>
      <c r="BM136" s="154" t="s">
        <v>147</v>
      </c>
    </row>
    <row r="137" spans="2:65" s="1" customFormat="1" ht="16.5" customHeight="1">
      <c r="B137" s="143"/>
      <c r="C137" s="144" t="s">
        <v>135</v>
      </c>
      <c r="D137" s="144" t="s">
        <v>120</v>
      </c>
      <c r="E137" s="145" t="s">
        <v>148</v>
      </c>
      <c r="F137" s="146" t="s">
        <v>149</v>
      </c>
      <c r="G137" s="147" t="s">
        <v>123</v>
      </c>
      <c r="H137" s="148">
        <v>57.155000000000001</v>
      </c>
      <c r="I137" s="149"/>
      <c r="J137" s="148">
        <f t="shared" si="0"/>
        <v>0</v>
      </c>
      <c r="K137" s="146" t="s">
        <v>1</v>
      </c>
      <c r="L137" s="28"/>
      <c r="M137" s="150" t="s">
        <v>1</v>
      </c>
      <c r="N137" s="151" t="s">
        <v>41</v>
      </c>
      <c r="O137" s="51"/>
      <c r="P137" s="152">
        <f t="shared" si="1"/>
        <v>0</v>
      </c>
      <c r="Q137" s="152">
        <v>0</v>
      </c>
      <c r="R137" s="152">
        <f t="shared" si="2"/>
        <v>0</v>
      </c>
      <c r="S137" s="152">
        <v>0</v>
      </c>
      <c r="T137" s="153">
        <f t="shared" si="3"/>
        <v>0</v>
      </c>
      <c r="AR137" s="154" t="s">
        <v>124</v>
      </c>
      <c r="AT137" s="154" t="s">
        <v>120</v>
      </c>
      <c r="AU137" s="154" t="s">
        <v>125</v>
      </c>
      <c r="AY137" s="13" t="s">
        <v>118</v>
      </c>
      <c r="BE137" s="155">
        <f t="shared" si="4"/>
        <v>0</v>
      </c>
      <c r="BF137" s="155">
        <f t="shared" si="5"/>
        <v>0</v>
      </c>
      <c r="BG137" s="155">
        <f t="shared" si="6"/>
        <v>0</v>
      </c>
      <c r="BH137" s="155">
        <f t="shared" si="7"/>
        <v>0</v>
      </c>
      <c r="BI137" s="155">
        <f t="shared" si="8"/>
        <v>0</v>
      </c>
      <c r="BJ137" s="13" t="s">
        <v>125</v>
      </c>
      <c r="BK137" s="156">
        <f t="shared" si="9"/>
        <v>0</v>
      </c>
      <c r="BL137" s="13" t="s">
        <v>124</v>
      </c>
      <c r="BM137" s="154" t="s">
        <v>150</v>
      </c>
    </row>
    <row r="138" spans="2:65" s="11" customFormat="1" ht="22.9" customHeight="1">
      <c r="B138" s="130"/>
      <c r="D138" s="131" t="s">
        <v>74</v>
      </c>
      <c r="E138" s="141" t="s">
        <v>151</v>
      </c>
      <c r="F138" s="141" t="s">
        <v>152</v>
      </c>
      <c r="I138" s="133"/>
      <c r="J138" s="142">
        <f>BK138</f>
        <v>0</v>
      </c>
      <c r="L138" s="130"/>
      <c r="M138" s="135"/>
      <c r="N138" s="136"/>
      <c r="O138" s="136"/>
      <c r="P138" s="137">
        <f>SUM(P139:P154)</f>
        <v>0</v>
      </c>
      <c r="Q138" s="136"/>
      <c r="R138" s="137">
        <f>SUM(R139:R154)</f>
        <v>0</v>
      </c>
      <c r="S138" s="136"/>
      <c r="T138" s="138">
        <f>SUM(T139:T154)</f>
        <v>0</v>
      </c>
      <c r="AR138" s="131" t="s">
        <v>83</v>
      </c>
      <c r="AT138" s="139" t="s">
        <v>74</v>
      </c>
      <c r="AU138" s="139" t="s">
        <v>83</v>
      </c>
      <c r="AY138" s="131" t="s">
        <v>118</v>
      </c>
      <c r="BK138" s="140">
        <f>SUM(BK139:BK154)</f>
        <v>0</v>
      </c>
    </row>
    <row r="139" spans="2:65" s="1" customFormat="1" ht="16.5" customHeight="1">
      <c r="B139" s="143"/>
      <c r="C139" s="144" t="s">
        <v>153</v>
      </c>
      <c r="D139" s="144" t="s">
        <v>120</v>
      </c>
      <c r="E139" s="145" t="s">
        <v>154</v>
      </c>
      <c r="F139" s="146" t="s">
        <v>155</v>
      </c>
      <c r="G139" s="147" t="s">
        <v>156</v>
      </c>
      <c r="H139" s="148">
        <v>1</v>
      </c>
      <c r="I139" s="149"/>
      <c r="J139" s="148">
        <f t="shared" ref="J139:J154" si="10">ROUND(I139*H139,3)</f>
        <v>0</v>
      </c>
      <c r="K139" s="146" t="s">
        <v>1</v>
      </c>
      <c r="L139" s="28"/>
      <c r="M139" s="150" t="s">
        <v>1</v>
      </c>
      <c r="N139" s="151" t="s">
        <v>41</v>
      </c>
      <c r="O139" s="51"/>
      <c r="P139" s="152">
        <f t="shared" ref="P139:P154" si="11">O139*H139</f>
        <v>0</v>
      </c>
      <c r="Q139" s="152">
        <v>0</v>
      </c>
      <c r="R139" s="152">
        <f t="shared" ref="R139:R154" si="12">Q139*H139</f>
        <v>0</v>
      </c>
      <c r="S139" s="152">
        <v>0</v>
      </c>
      <c r="T139" s="153">
        <f t="shared" ref="T139:T154" si="13">S139*H139</f>
        <v>0</v>
      </c>
      <c r="AR139" s="154" t="s">
        <v>124</v>
      </c>
      <c r="AT139" s="154" t="s">
        <v>120</v>
      </c>
      <c r="AU139" s="154" t="s">
        <v>125</v>
      </c>
      <c r="AY139" s="13" t="s">
        <v>118</v>
      </c>
      <c r="BE139" s="155">
        <f t="shared" ref="BE139:BE154" si="14">IF(N139="základná",J139,0)</f>
        <v>0</v>
      </c>
      <c r="BF139" s="155">
        <f t="shared" ref="BF139:BF154" si="15">IF(N139="znížená",J139,0)</f>
        <v>0</v>
      </c>
      <c r="BG139" s="155">
        <f t="shared" ref="BG139:BG154" si="16">IF(N139="zákl. prenesená",J139,0)</f>
        <v>0</v>
      </c>
      <c r="BH139" s="155">
        <f t="shared" ref="BH139:BH154" si="17">IF(N139="zníž. prenesená",J139,0)</f>
        <v>0</v>
      </c>
      <c r="BI139" s="155">
        <f t="shared" ref="BI139:BI154" si="18">IF(N139="nulová",J139,0)</f>
        <v>0</v>
      </c>
      <c r="BJ139" s="13" t="s">
        <v>125</v>
      </c>
      <c r="BK139" s="156">
        <f t="shared" ref="BK139:BK154" si="19">ROUND(I139*H139,3)</f>
        <v>0</v>
      </c>
      <c r="BL139" s="13" t="s">
        <v>124</v>
      </c>
      <c r="BM139" s="154" t="s">
        <v>157</v>
      </c>
    </row>
    <row r="140" spans="2:65" s="1" customFormat="1" ht="16.5" customHeight="1">
      <c r="B140" s="143"/>
      <c r="C140" s="144" t="s">
        <v>139</v>
      </c>
      <c r="D140" s="144" t="s">
        <v>120</v>
      </c>
      <c r="E140" s="145" t="s">
        <v>158</v>
      </c>
      <c r="F140" s="146" t="s">
        <v>159</v>
      </c>
      <c r="G140" s="147" t="s">
        <v>156</v>
      </c>
      <c r="H140" s="148">
        <v>1</v>
      </c>
      <c r="I140" s="149"/>
      <c r="J140" s="148">
        <f t="shared" si="10"/>
        <v>0</v>
      </c>
      <c r="K140" s="146" t="s">
        <v>1</v>
      </c>
      <c r="L140" s="28"/>
      <c r="M140" s="150" t="s">
        <v>1</v>
      </c>
      <c r="N140" s="151" t="s">
        <v>41</v>
      </c>
      <c r="O140" s="51"/>
      <c r="P140" s="152">
        <f t="shared" si="11"/>
        <v>0</v>
      </c>
      <c r="Q140" s="152">
        <v>0</v>
      </c>
      <c r="R140" s="152">
        <f t="shared" si="12"/>
        <v>0</v>
      </c>
      <c r="S140" s="152">
        <v>0</v>
      </c>
      <c r="T140" s="153">
        <f t="shared" si="13"/>
        <v>0</v>
      </c>
      <c r="AR140" s="154" t="s">
        <v>124</v>
      </c>
      <c r="AT140" s="154" t="s">
        <v>120</v>
      </c>
      <c r="AU140" s="154" t="s">
        <v>125</v>
      </c>
      <c r="AY140" s="13" t="s">
        <v>118</v>
      </c>
      <c r="BE140" s="155">
        <f t="shared" si="14"/>
        <v>0</v>
      </c>
      <c r="BF140" s="155">
        <f t="shared" si="15"/>
        <v>0</v>
      </c>
      <c r="BG140" s="155">
        <f t="shared" si="16"/>
        <v>0</v>
      </c>
      <c r="BH140" s="155">
        <f t="shared" si="17"/>
        <v>0</v>
      </c>
      <c r="BI140" s="155">
        <f t="shared" si="18"/>
        <v>0</v>
      </c>
      <c r="BJ140" s="13" t="s">
        <v>125</v>
      </c>
      <c r="BK140" s="156">
        <f t="shared" si="19"/>
        <v>0</v>
      </c>
      <c r="BL140" s="13" t="s">
        <v>124</v>
      </c>
      <c r="BM140" s="154" t="s">
        <v>7</v>
      </c>
    </row>
    <row r="141" spans="2:65" s="1" customFormat="1" ht="60" customHeight="1">
      <c r="B141" s="143"/>
      <c r="C141" s="157" t="s">
        <v>160</v>
      </c>
      <c r="D141" s="157" t="s">
        <v>161</v>
      </c>
      <c r="E141" s="158" t="s">
        <v>162</v>
      </c>
      <c r="F141" s="159" t="s">
        <v>163</v>
      </c>
      <c r="G141" s="160" t="s">
        <v>164</v>
      </c>
      <c r="H141" s="161">
        <v>1</v>
      </c>
      <c r="I141" s="162"/>
      <c r="J141" s="161">
        <f t="shared" si="10"/>
        <v>0</v>
      </c>
      <c r="K141" s="159" t="s">
        <v>1</v>
      </c>
      <c r="L141" s="163"/>
      <c r="M141" s="164" t="s">
        <v>1</v>
      </c>
      <c r="N141" s="165" t="s">
        <v>41</v>
      </c>
      <c r="O141" s="51"/>
      <c r="P141" s="152">
        <f t="shared" si="11"/>
        <v>0</v>
      </c>
      <c r="Q141" s="152">
        <v>0</v>
      </c>
      <c r="R141" s="152">
        <f t="shared" si="12"/>
        <v>0</v>
      </c>
      <c r="S141" s="152">
        <v>0</v>
      </c>
      <c r="T141" s="153">
        <f t="shared" si="13"/>
        <v>0</v>
      </c>
      <c r="AR141" s="154" t="s">
        <v>135</v>
      </c>
      <c r="AT141" s="154" t="s">
        <v>161</v>
      </c>
      <c r="AU141" s="154" t="s">
        <v>125</v>
      </c>
      <c r="AY141" s="13" t="s">
        <v>118</v>
      </c>
      <c r="BE141" s="155">
        <f t="shared" si="14"/>
        <v>0</v>
      </c>
      <c r="BF141" s="155">
        <f t="shared" si="15"/>
        <v>0</v>
      </c>
      <c r="BG141" s="155">
        <f t="shared" si="16"/>
        <v>0</v>
      </c>
      <c r="BH141" s="155">
        <f t="shared" si="17"/>
        <v>0</v>
      </c>
      <c r="BI141" s="155">
        <f t="shared" si="18"/>
        <v>0</v>
      </c>
      <c r="BJ141" s="13" t="s">
        <v>125</v>
      </c>
      <c r="BK141" s="156">
        <f t="shared" si="19"/>
        <v>0</v>
      </c>
      <c r="BL141" s="13" t="s">
        <v>124</v>
      </c>
      <c r="BM141" s="154" t="s">
        <v>165</v>
      </c>
    </row>
    <row r="142" spans="2:65" s="1" customFormat="1" ht="24" customHeight="1">
      <c r="B142" s="143"/>
      <c r="C142" s="144" t="s">
        <v>142</v>
      </c>
      <c r="D142" s="144" t="s">
        <v>120</v>
      </c>
      <c r="E142" s="145" t="s">
        <v>166</v>
      </c>
      <c r="F142" s="146" t="s">
        <v>167</v>
      </c>
      <c r="G142" s="147" t="s">
        <v>156</v>
      </c>
      <c r="H142" s="148">
        <v>6</v>
      </c>
      <c r="I142" s="149"/>
      <c r="J142" s="148">
        <f t="shared" si="10"/>
        <v>0</v>
      </c>
      <c r="K142" s="146" t="s">
        <v>1</v>
      </c>
      <c r="L142" s="28"/>
      <c r="M142" s="150" t="s">
        <v>1</v>
      </c>
      <c r="N142" s="151" t="s">
        <v>41</v>
      </c>
      <c r="O142" s="51"/>
      <c r="P142" s="152">
        <f t="shared" si="11"/>
        <v>0</v>
      </c>
      <c r="Q142" s="152">
        <v>0</v>
      </c>
      <c r="R142" s="152">
        <f t="shared" si="12"/>
        <v>0</v>
      </c>
      <c r="S142" s="152">
        <v>0</v>
      </c>
      <c r="T142" s="153">
        <f t="shared" si="13"/>
        <v>0</v>
      </c>
      <c r="AR142" s="154" t="s">
        <v>124</v>
      </c>
      <c r="AT142" s="154" t="s">
        <v>120</v>
      </c>
      <c r="AU142" s="154" t="s">
        <v>125</v>
      </c>
      <c r="AY142" s="13" t="s">
        <v>118</v>
      </c>
      <c r="BE142" s="155">
        <f t="shared" si="14"/>
        <v>0</v>
      </c>
      <c r="BF142" s="155">
        <f t="shared" si="15"/>
        <v>0</v>
      </c>
      <c r="BG142" s="155">
        <f t="shared" si="16"/>
        <v>0</v>
      </c>
      <c r="BH142" s="155">
        <f t="shared" si="17"/>
        <v>0</v>
      </c>
      <c r="BI142" s="155">
        <f t="shared" si="18"/>
        <v>0</v>
      </c>
      <c r="BJ142" s="13" t="s">
        <v>125</v>
      </c>
      <c r="BK142" s="156">
        <f t="shared" si="19"/>
        <v>0</v>
      </c>
      <c r="BL142" s="13" t="s">
        <v>124</v>
      </c>
      <c r="BM142" s="154" t="s">
        <v>168</v>
      </c>
    </row>
    <row r="143" spans="2:65" s="1" customFormat="1" ht="24" customHeight="1">
      <c r="B143" s="143"/>
      <c r="C143" s="144" t="s">
        <v>169</v>
      </c>
      <c r="D143" s="144" t="s">
        <v>120</v>
      </c>
      <c r="E143" s="145" t="s">
        <v>170</v>
      </c>
      <c r="F143" s="146" t="s">
        <v>171</v>
      </c>
      <c r="G143" s="147" t="s">
        <v>156</v>
      </c>
      <c r="H143" s="148">
        <v>6</v>
      </c>
      <c r="I143" s="149"/>
      <c r="J143" s="148">
        <f t="shared" si="10"/>
        <v>0</v>
      </c>
      <c r="K143" s="146" t="s">
        <v>1</v>
      </c>
      <c r="L143" s="28"/>
      <c r="M143" s="150" t="s">
        <v>1</v>
      </c>
      <c r="N143" s="151" t="s">
        <v>41</v>
      </c>
      <c r="O143" s="51"/>
      <c r="P143" s="152">
        <f t="shared" si="11"/>
        <v>0</v>
      </c>
      <c r="Q143" s="152">
        <v>0</v>
      </c>
      <c r="R143" s="152">
        <f t="shared" si="12"/>
        <v>0</v>
      </c>
      <c r="S143" s="152">
        <v>0</v>
      </c>
      <c r="T143" s="153">
        <f t="shared" si="13"/>
        <v>0</v>
      </c>
      <c r="AR143" s="154" t="s">
        <v>124</v>
      </c>
      <c r="AT143" s="154" t="s">
        <v>120</v>
      </c>
      <c r="AU143" s="154" t="s">
        <v>125</v>
      </c>
      <c r="AY143" s="13" t="s">
        <v>118</v>
      </c>
      <c r="BE143" s="155">
        <f t="shared" si="14"/>
        <v>0</v>
      </c>
      <c r="BF143" s="155">
        <f t="shared" si="15"/>
        <v>0</v>
      </c>
      <c r="BG143" s="155">
        <f t="shared" si="16"/>
        <v>0</v>
      </c>
      <c r="BH143" s="155">
        <f t="shared" si="17"/>
        <v>0</v>
      </c>
      <c r="BI143" s="155">
        <f t="shared" si="18"/>
        <v>0</v>
      </c>
      <c r="BJ143" s="13" t="s">
        <v>125</v>
      </c>
      <c r="BK143" s="156">
        <f t="shared" si="19"/>
        <v>0</v>
      </c>
      <c r="BL143" s="13" t="s">
        <v>124</v>
      </c>
      <c r="BM143" s="154" t="s">
        <v>172</v>
      </c>
    </row>
    <row r="144" spans="2:65" s="1" customFormat="1" ht="60" customHeight="1">
      <c r="B144" s="143"/>
      <c r="C144" s="157" t="s">
        <v>147</v>
      </c>
      <c r="D144" s="157" t="s">
        <v>161</v>
      </c>
      <c r="E144" s="158" t="s">
        <v>173</v>
      </c>
      <c r="F144" s="159" t="s">
        <v>174</v>
      </c>
      <c r="G144" s="160" t="s">
        <v>164</v>
      </c>
      <c r="H144" s="161">
        <v>6</v>
      </c>
      <c r="I144" s="162"/>
      <c r="J144" s="161">
        <f t="shared" si="10"/>
        <v>0</v>
      </c>
      <c r="K144" s="159" t="s">
        <v>1</v>
      </c>
      <c r="L144" s="163"/>
      <c r="M144" s="164" t="s">
        <v>1</v>
      </c>
      <c r="N144" s="165" t="s">
        <v>41</v>
      </c>
      <c r="O144" s="51"/>
      <c r="P144" s="152">
        <f t="shared" si="11"/>
        <v>0</v>
      </c>
      <c r="Q144" s="152">
        <v>0</v>
      </c>
      <c r="R144" s="152">
        <f t="shared" si="12"/>
        <v>0</v>
      </c>
      <c r="S144" s="152">
        <v>0</v>
      </c>
      <c r="T144" s="153">
        <f t="shared" si="13"/>
        <v>0</v>
      </c>
      <c r="AR144" s="154" t="s">
        <v>135</v>
      </c>
      <c r="AT144" s="154" t="s">
        <v>161</v>
      </c>
      <c r="AU144" s="154" t="s">
        <v>125</v>
      </c>
      <c r="AY144" s="13" t="s">
        <v>118</v>
      </c>
      <c r="BE144" s="155">
        <f t="shared" si="14"/>
        <v>0</v>
      </c>
      <c r="BF144" s="155">
        <f t="shared" si="15"/>
        <v>0</v>
      </c>
      <c r="BG144" s="155">
        <f t="shared" si="16"/>
        <v>0</v>
      </c>
      <c r="BH144" s="155">
        <f t="shared" si="17"/>
        <v>0</v>
      </c>
      <c r="BI144" s="155">
        <f t="shared" si="18"/>
        <v>0</v>
      </c>
      <c r="BJ144" s="13" t="s">
        <v>125</v>
      </c>
      <c r="BK144" s="156">
        <f t="shared" si="19"/>
        <v>0</v>
      </c>
      <c r="BL144" s="13" t="s">
        <v>124</v>
      </c>
      <c r="BM144" s="154" t="s">
        <v>175</v>
      </c>
    </row>
    <row r="145" spans="2:65" s="1" customFormat="1" ht="24" customHeight="1">
      <c r="B145" s="143"/>
      <c r="C145" s="144" t="s">
        <v>176</v>
      </c>
      <c r="D145" s="144" t="s">
        <v>120</v>
      </c>
      <c r="E145" s="145" t="s">
        <v>177</v>
      </c>
      <c r="F145" s="146" t="s">
        <v>178</v>
      </c>
      <c r="G145" s="147" t="s">
        <v>156</v>
      </c>
      <c r="H145" s="148">
        <v>1</v>
      </c>
      <c r="I145" s="149"/>
      <c r="J145" s="148">
        <f t="shared" si="10"/>
        <v>0</v>
      </c>
      <c r="K145" s="146" t="s">
        <v>1</v>
      </c>
      <c r="L145" s="28"/>
      <c r="M145" s="150" t="s">
        <v>1</v>
      </c>
      <c r="N145" s="151" t="s">
        <v>41</v>
      </c>
      <c r="O145" s="51"/>
      <c r="P145" s="152">
        <f t="shared" si="11"/>
        <v>0</v>
      </c>
      <c r="Q145" s="152">
        <v>0</v>
      </c>
      <c r="R145" s="152">
        <f t="shared" si="12"/>
        <v>0</v>
      </c>
      <c r="S145" s="152">
        <v>0</v>
      </c>
      <c r="T145" s="153">
        <f t="shared" si="13"/>
        <v>0</v>
      </c>
      <c r="AR145" s="154" t="s">
        <v>124</v>
      </c>
      <c r="AT145" s="154" t="s">
        <v>120</v>
      </c>
      <c r="AU145" s="154" t="s">
        <v>125</v>
      </c>
      <c r="AY145" s="13" t="s">
        <v>118</v>
      </c>
      <c r="BE145" s="155">
        <f t="shared" si="14"/>
        <v>0</v>
      </c>
      <c r="BF145" s="155">
        <f t="shared" si="15"/>
        <v>0</v>
      </c>
      <c r="BG145" s="155">
        <f t="shared" si="16"/>
        <v>0</v>
      </c>
      <c r="BH145" s="155">
        <f t="shared" si="17"/>
        <v>0</v>
      </c>
      <c r="BI145" s="155">
        <f t="shared" si="18"/>
        <v>0</v>
      </c>
      <c r="BJ145" s="13" t="s">
        <v>125</v>
      </c>
      <c r="BK145" s="156">
        <f t="shared" si="19"/>
        <v>0</v>
      </c>
      <c r="BL145" s="13" t="s">
        <v>124</v>
      </c>
      <c r="BM145" s="154" t="s">
        <v>179</v>
      </c>
    </row>
    <row r="146" spans="2:65" s="1" customFormat="1" ht="24" customHeight="1">
      <c r="B146" s="143"/>
      <c r="C146" s="144" t="s">
        <v>150</v>
      </c>
      <c r="D146" s="144" t="s">
        <v>120</v>
      </c>
      <c r="E146" s="145" t="s">
        <v>180</v>
      </c>
      <c r="F146" s="146" t="s">
        <v>181</v>
      </c>
      <c r="G146" s="147" t="s">
        <v>156</v>
      </c>
      <c r="H146" s="148">
        <v>1</v>
      </c>
      <c r="I146" s="149"/>
      <c r="J146" s="148">
        <f t="shared" si="10"/>
        <v>0</v>
      </c>
      <c r="K146" s="146" t="s">
        <v>1</v>
      </c>
      <c r="L146" s="28"/>
      <c r="M146" s="150" t="s">
        <v>1</v>
      </c>
      <c r="N146" s="151" t="s">
        <v>41</v>
      </c>
      <c r="O146" s="51"/>
      <c r="P146" s="152">
        <f t="shared" si="11"/>
        <v>0</v>
      </c>
      <c r="Q146" s="152">
        <v>0</v>
      </c>
      <c r="R146" s="152">
        <f t="shared" si="12"/>
        <v>0</v>
      </c>
      <c r="S146" s="152">
        <v>0</v>
      </c>
      <c r="T146" s="153">
        <f t="shared" si="13"/>
        <v>0</v>
      </c>
      <c r="AR146" s="154" t="s">
        <v>124</v>
      </c>
      <c r="AT146" s="154" t="s">
        <v>120</v>
      </c>
      <c r="AU146" s="154" t="s">
        <v>125</v>
      </c>
      <c r="AY146" s="13" t="s">
        <v>118</v>
      </c>
      <c r="BE146" s="155">
        <f t="shared" si="14"/>
        <v>0</v>
      </c>
      <c r="BF146" s="155">
        <f t="shared" si="15"/>
        <v>0</v>
      </c>
      <c r="BG146" s="155">
        <f t="shared" si="16"/>
        <v>0</v>
      </c>
      <c r="BH146" s="155">
        <f t="shared" si="17"/>
        <v>0</v>
      </c>
      <c r="BI146" s="155">
        <f t="shared" si="18"/>
        <v>0</v>
      </c>
      <c r="BJ146" s="13" t="s">
        <v>125</v>
      </c>
      <c r="BK146" s="156">
        <f t="shared" si="19"/>
        <v>0</v>
      </c>
      <c r="BL146" s="13" t="s">
        <v>124</v>
      </c>
      <c r="BM146" s="154" t="s">
        <v>182</v>
      </c>
    </row>
    <row r="147" spans="2:65" s="1" customFormat="1" ht="60" customHeight="1">
      <c r="B147" s="143"/>
      <c r="C147" s="157" t="s">
        <v>183</v>
      </c>
      <c r="D147" s="157" t="s">
        <v>161</v>
      </c>
      <c r="E147" s="158" t="s">
        <v>184</v>
      </c>
      <c r="F147" s="159" t="s">
        <v>185</v>
      </c>
      <c r="G147" s="160" t="s">
        <v>164</v>
      </c>
      <c r="H147" s="161">
        <v>1</v>
      </c>
      <c r="I147" s="162"/>
      <c r="J147" s="161">
        <f t="shared" si="10"/>
        <v>0</v>
      </c>
      <c r="K147" s="159" t="s">
        <v>1</v>
      </c>
      <c r="L147" s="163"/>
      <c r="M147" s="164" t="s">
        <v>1</v>
      </c>
      <c r="N147" s="165" t="s">
        <v>41</v>
      </c>
      <c r="O147" s="51"/>
      <c r="P147" s="152">
        <f t="shared" si="11"/>
        <v>0</v>
      </c>
      <c r="Q147" s="152">
        <v>0</v>
      </c>
      <c r="R147" s="152">
        <f t="shared" si="12"/>
        <v>0</v>
      </c>
      <c r="S147" s="152">
        <v>0</v>
      </c>
      <c r="T147" s="153">
        <f t="shared" si="13"/>
        <v>0</v>
      </c>
      <c r="AR147" s="154" t="s">
        <v>135</v>
      </c>
      <c r="AT147" s="154" t="s">
        <v>161</v>
      </c>
      <c r="AU147" s="154" t="s">
        <v>125</v>
      </c>
      <c r="AY147" s="13" t="s">
        <v>118</v>
      </c>
      <c r="BE147" s="155">
        <f t="shared" si="14"/>
        <v>0</v>
      </c>
      <c r="BF147" s="155">
        <f t="shared" si="15"/>
        <v>0</v>
      </c>
      <c r="BG147" s="155">
        <f t="shared" si="16"/>
        <v>0</v>
      </c>
      <c r="BH147" s="155">
        <f t="shared" si="17"/>
        <v>0</v>
      </c>
      <c r="BI147" s="155">
        <f t="shared" si="18"/>
        <v>0</v>
      </c>
      <c r="BJ147" s="13" t="s">
        <v>125</v>
      </c>
      <c r="BK147" s="156">
        <f t="shared" si="19"/>
        <v>0</v>
      </c>
      <c r="BL147" s="13" t="s">
        <v>124</v>
      </c>
      <c r="BM147" s="154" t="s">
        <v>186</v>
      </c>
    </row>
    <row r="148" spans="2:65" s="1" customFormat="1" ht="24" customHeight="1">
      <c r="B148" s="143"/>
      <c r="C148" s="144" t="s">
        <v>157</v>
      </c>
      <c r="D148" s="144" t="s">
        <v>120</v>
      </c>
      <c r="E148" s="145" t="s">
        <v>187</v>
      </c>
      <c r="F148" s="146" t="s">
        <v>188</v>
      </c>
      <c r="G148" s="147" t="s">
        <v>156</v>
      </c>
      <c r="H148" s="148">
        <v>1</v>
      </c>
      <c r="I148" s="149"/>
      <c r="J148" s="148">
        <f t="shared" si="10"/>
        <v>0</v>
      </c>
      <c r="K148" s="146" t="s">
        <v>1</v>
      </c>
      <c r="L148" s="28"/>
      <c r="M148" s="150" t="s">
        <v>1</v>
      </c>
      <c r="N148" s="151" t="s">
        <v>41</v>
      </c>
      <c r="O148" s="51"/>
      <c r="P148" s="152">
        <f t="shared" si="11"/>
        <v>0</v>
      </c>
      <c r="Q148" s="152">
        <v>0</v>
      </c>
      <c r="R148" s="152">
        <f t="shared" si="12"/>
        <v>0</v>
      </c>
      <c r="S148" s="152">
        <v>0</v>
      </c>
      <c r="T148" s="153">
        <f t="shared" si="13"/>
        <v>0</v>
      </c>
      <c r="AR148" s="154" t="s">
        <v>124</v>
      </c>
      <c r="AT148" s="154" t="s">
        <v>120</v>
      </c>
      <c r="AU148" s="154" t="s">
        <v>125</v>
      </c>
      <c r="AY148" s="13" t="s">
        <v>118</v>
      </c>
      <c r="BE148" s="155">
        <f t="shared" si="14"/>
        <v>0</v>
      </c>
      <c r="BF148" s="155">
        <f t="shared" si="15"/>
        <v>0</v>
      </c>
      <c r="BG148" s="155">
        <f t="shared" si="16"/>
        <v>0</v>
      </c>
      <c r="BH148" s="155">
        <f t="shared" si="17"/>
        <v>0</v>
      </c>
      <c r="BI148" s="155">
        <f t="shared" si="18"/>
        <v>0</v>
      </c>
      <c r="BJ148" s="13" t="s">
        <v>125</v>
      </c>
      <c r="BK148" s="156">
        <f t="shared" si="19"/>
        <v>0</v>
      </c>
      <c r="BL148" s="13" t="s">
        <v>124</v>
      </c>
      <c r="BM148" s="154" t="s">
        <v>189</v>
      </c>
    </row>
    <row r="149" spans="2:65" s="1" customFormat="1" ht="24" customHeight="1">
      <c r="B149" s="143"/>
      <c r="C149" s="144" t="s">
        <v>190</v>
      </c>
      <c r="D149" s="144" t="s">
        <v>120</v>
      </c>
      <c r="E149" s="145" t="s">
        <v>191</v>
      </c>
      <c r="F149" s="146" t="s">
        <v>192</v>
      </c>
      <c r="G149" s="147" t="s">
        <v>156</v>
      </c>
      <c r="H149" s="148">
        <v>1</v>
      </c>
      <c r="I149" s="149"/>
      <c r="J149" s="148">
        <f t="shared" si="10"/>
        <v>0</v>
      </c>
      <c r="K149" s="146" t="s">
        <v>1</v>
      </c>
      <c r="L149" s="28"/>
      <c r="M149" s="150" t="s">
        <v>1</v>
      </c>
      <c r="N149" s="151" t="s">
        <v>41</v>
      </c>
      <c r="O149" s="51"/>
      <c r="P149" s="152">
        <f t="shared" si="11"/>
        <v>0</v>
      </c>
      <c r="Q149" s="152">
        <v>0</v>
      </c>
      <c r="R149" s="152">
        <f t="shared" si="12"/>
        <v>0</v>
      </c>
      <c r="S149" s="152">
        <v>0</v>
      </c>
      <c r="T149" s="153">
        <f t="shared" si="13"/>
        <v>0</v>
      </c>
      <c r="AR149" s="154" t="s">
        <v>124</v>
      </c>
      <c r="AT149" s="154" t="s">
        <v>120</v>
      </c>
      <c r="AU149" s="154" t="s">
        <v>125</v>
      </c>
      <c r="AY149" s="13" t="s">
        <v>118</v>
      </c>
      <c r="BE149" s="155">
        <f t="shared" si="14"/>
        <v>0</v>
      </c>
      <c r="BF149" s="155">
        <f t="shared" si="15"/>
        <v>0</v>
      </c>
      <c r="BG149" s="155">
        <f t="shared" si="16"/>
        <v>0</v>
      </c>
      <c r="BH149" s="155">
        <f t="shared" si="17"/>
        <v>0</v>
      </c>
      <c r="BI149" s="155">
        <f t="shared" si="18"/>
        <v>0</v>
      </c>
      <c r="BJ149" s="13" t="s">
        <v>125</v>
      </c>
      <c r="BK149" s="156">
        <f t="shared" si="19"/>
        <v>0</v>
      </c>
      <c r="BL149" s="13" t="s">
        <v>124</v>
      </c>
      <c r="BM149" s="154" t="s">
        <v>193</v>
      </c>
    </row>
    <row r="150" spans="2:65" s="1" customFormat="1" ht="60" customHeight="1">
      <c r="B150" s="143"/>
      <c r="C150" s="157" t="s">
        <v>7</v>
      </c>
      <c r="D150" s="157" t="s">
        <v>161</v>
      </c>
      <c r="E150" s="158" t="s">
        <v>194</v>
      </c>
      <c r="F150" s="159" t="s">
        <v>195</v>
      </c>
      <c r="G150" s="160" t="s">
        <v>164</v>
      </c>
      <c r="H150" s="161">
        <v>1</v>
      </c>
      <c r="I150" s="162"/>
      <c r="J150" s="161">
        <f t="shared" si="10"/>
        <v>0</v>
      </c>
      <c r="K150" s="159" t="s">
        <v>1</v>
      </c>
      <c r="L150" s="163"/>
      <c r="M150" s="164" t="s">
        <v>1</v>
      </c>
      <c r="N150" s="165" t="s">
        <v>41</v>
      </c>
      <c r="O150" s="51"/>
      <c r="P150" s="152">
        <f t="shared" si="11"/>
        <v>0</v>
      </c>
      <c r="Q150" s="152">
        <v>0</v>
      </c>
      <c r="R150" s="152">
        <f t="shared" si="12"/>
        <v>0</v>
      </c>
      <c r="S150" s="152">
        <v>0</v>
      </c>
      <c r="T150" s="153">
        <f t="shared" si="13"/>
        <v>0</v>
      </c>
      <c r="AR150" s="154" t="s">
        <v>135</v>
      </c>
      <c r="AT150" s="154" t="s">
        <v>161</v>
      </c>
      <c r="AU150" s="154" t="s">
        <v>125</v>
      </c>
      <c r="AY150" s="13" t="s">
        <v>118</v>
      </c>
      <c r="BE150" s="155">
        <f t="shared" si="14"/>
        <v>0</v>
      </c>
      <c r="BF150" s="155">
        <f t="shared" si="15"/>
        <v>0</v>
      </c>
      <c r="BG150" s="155">
        <f t="shared" si="16"/>
        <v>0</v>
      </c>
      <c r="BH150" s="155">
        <f t="shared" si="17"/>
        <v>0</v>
      </c>
      <c r="BI150" s="155">
        <f t="shared" si="18"/>
        <v>0</v>
      </c>
      <c r="BJ150" s="13" t="s">
        <v>125</v>
      </c>
      <c r="BK150" s="156">
        <f t="shared" si="19"/>
        <v>0</v>
      </c>
      <c r="BL150" s="13" t="s">
        <v>124</v>
      </c>
      <c r="BM150" s="154" t="s">
        <v>196</v>
      </c>
    </row>
    <row r="151" spans="2:65" s="1" customFormat="1" ht="36" customHeight="1">
      <c r="B151" s="143"/>
      <c r="C151" s="157" t="s">
        <v>197</v>
      </c>
      <c r="D151" s="157" t="s">
        <v>161</v>
      </c>
      <c r="E151" s="158" t="s">
        <v>198</v>
      </c>
      <c r="F151" s="159" t="s">
        <v>199</v>
      </c>
      <c r="G151" s="160" t="s">
        <v>164</v>
      </c>
      <c r="H151" s="161">
        <v>9</v>
      </c>
      <c r="I151" s="162"/>
      <c r="J151" s="161">
        <f t="shared" si="10"/>
        <v>0</v>
      </c>
      <c r="K151" s="159" t="s">
        <v>1</v>
      </c>
      <c r="L151" s="163"/>
      <c r="M151" s="164" t="s">
        <v>1</v>
      </c>
      <c r="N151" s="165" t="s">
        <v>41</v>
      </c>
      <c r="O151" s="51"/>
      <c r="P151" s="152">
        <f t="shared" si="11"/>
        <v>0</v>
      </c>
      <c r="Q151" s="152">
        <v>0</v>
      </c>
      <c r="R151" s="152">
        <f t="shared" si="12"/>
        <v>0</v>
      </c>
      <c r="S151" s="152">
        <v>0</v>
      </c>
      <c r="T151" s="153">
        <f t="shared" si="13"/>
        <v>0</v>
      </c>
      <c r="AR151" s="154" t="s">
        <v>135</v>
      </c>
      <c r="AT151" s="154" t="s">
        <v>161</v>
      </c>
      <c r="AU151" s="154" t="s">
        <v>125</v>
      </c>
      <c r="AY151" s="13" t="s">
        <v>118</v>
      </c>
      <c r="BE151" s="155">
        <f t="shared" si="14"/>
        <v>0</v>
      </c>
      <c r="BF151" s="155">
        <f t="shared" si="15"/>
        <v>0</v>
      </c>
      <c r="BG151" s="155">
        <f t="shared" si="16"/>
        <v>0</v>
      </c>
      <c r="BH151" s="155">
        <f t="shared" si="17"/>
        <v>0</v>
      </c>
      <c r="BI151" s="155">
        <f t="shared" si="18"/>
        <v>0</v>
      </c>
      <c r="BJ151" s="13" t="s">
        <v>125</v>
      </c>
      <c r="BK151" s="156">
        <f t="shared" si="19"/>
        <v>0</v>
      </c>
      <c r="BL151" s="13" t="s">
        <v>124</v>
      </c>
      <c r="BM151" s="154" t="s">
        <v>200</v>
      </c>
    </row>
    <row r="152" spans="2:65" s="1" customFormat="1" ht="16.5" customHeight="1">
      <c r="B152" s="143"/>
      <c r="C152" s="144" t="s">
        <v>165</v>
      </c>
      <c r="D152" s="144" t="s">
        <v>120</v>
      </c>
      <c r="E152" s="145" t="s">
        <v>201</v>
      </c>
      <c r="F152" s="146" t="s">
        <v>202</v>
      </c>
      <c r="G152" s="147" t="s">
        <v>156</v>
      </c>
      <c r="H152" s="148">
        <v>9</v>
      </c>
      <c r="I152" s="149"/>
      <c r="J152" s="148">
        <f t="shared" si="10"/>
        <v>0</v>
      </c>
      <c r="K152" s="146" t="s">
        <v>1</v>
      </c>
      <c r="L152" s="28"/>
      <c r="M152" s="150" t="s">
        <v>1</v>
      </c>
      <c r="N152" s="151" t="s">
        <v>41</v>
      </c>
      <c r="O152" s="51"/>
      <c r="P152" s="152">
        <f t="shared" si="11"/>
        <v>0</v>
      </c>
      <c r="Q152" s="152">
        <v>0</v>
      </c>
      <c r="R152" s="152">
        <f t="shared" si="12"/>
        <v>0</v>
      </c>
      <c r="S152" s="152">
        <v>0</v>
      </c>
      <c r="T152" s="153">
        <f t="shared" si="13"/>
        <v>0</v>
      </c>
      <c r="AR152" s="154" t="s">
        <v>124</v>
      </c>
      <c r="AT152" s="154" t="s">
        <v>120</v>
      </c>
      <c r="AU152" s="154" t="s">
        <v>125</v>
      </c>
      <c r="AY152" s="13" t="s">
        <v>118</v>
      </c>
      <c r="BE152" s="155">
        <f t="shared" si="14"/>
        <v>0</v>
      </c>
      <c r="BF152" s="155">
        <f t="shared" si="15"/>
        <v>0</v>
      </c>
      <c r="BG152" s="155">
        <f t="shared" si="16"/>
        <v>0</v>
      </c>
      <c r="BH152" s="155">
        <f t="shared" si="17"/>
        <v>0</v>
      </c>
      <c r="BI152" s="155">
        <f t="shared" si="18"/>
        <v>0</v>
      </c>
      <c r="BJ152" s="13" t="s">
        <v>125</v>
      </c>
      <c r="BK152" s="156">
        <f t="shared" si="19"/>
        <v>0</v>
      </c>
      <c r="BL152" s="13" t="s">
        <v>124</v>
      </c>
      <c r="BM152" s="154" t="s">
        <v>203</v>
      </c>
    </row>
    <row r="153" spans="2:65" s="1" customFormat="1" ht="16.5" customHeight="1">
      <c r="B153" s="143"/>
      <c r="C153" s="144" t="s">
        <v>204</v>
      </c>
      <c r="D153" s="144" t="s">
        <v>120</v>
      </c>
      <c r="E153" s="145" t="s">
        <v>205</v>
      </c>
      <c r="F153" s="146" t="s">
        <v>206</v>
      </c>
      <c r="G153" s="147" t="s">
        <v>156</v>
      </c>
      <c r="H153" s="148">
        <v>9</v>
      </c>
      <c r="I153" s="149"/>
      <c r="J153" s="148">
        <f t="shared" si="10"/>
        <v>0</v>
      </c>
      <c r="K153" s="146" t="s">
        <v>1</v>
      </c>
      <c r="L153" s="28"/>
      <c r="M153" s="150" t="s">
        <v>1</v>
      </c>
      <c r="N153" s="151" t="s">
        <v>41</v>
      </c>
      <c r="O153" s="51"/>
      <c r="P153" s="152">
        <f t="shared" si="11"/>
        <v>0</v>
      </c>
      <c r="Q153" s="152">
        <v>0</v>
      </c>
      <c r="R153" s="152">
        <f t="shared" si="12"/>
        <v>0</v>
      </c>
      <c r="S153" s="152">
        <v>0</v>
      </c>
      <c r="T153" s="153">
        <f t="shared" si="13"/>
        <v>0</v>
      </c>
      <c r="AR153" s="154" t="s">
        <v>124</v>
      </c>
      <c r="AT153" s="154" t="s">
        <v>120</v>
      </c>
      <c r="AU153" s="154" t="s">
        <v>125</v>
      </c>
      <c r="AY153" s="13" t="s">
        <v>118</v>
      </c>
      <c r="BE153" s="155">
        <f t="shared" si="14"/>
        <v>0</v>
      </c>
      <c r="BF153" s="155">
        <f t="shared" si="15"/>
        <v>0</v>
      </c>
      <c r="BG153" s="155">
        <f t="shared" si="16"/>
        <v>0</v>
      </c>
      <c r="BH153" s="155">
        <f t="shared" si="17"/>
        <v>0</v>
      </c>
      <c r="BI153" s="155">
        <f t="shared" si="18"/>
        <v>0</v>
      </c>
      <c r="BJ153" s="13" t="s">
        <v>125</v>
      </c>
      <c r="BK153" s="156">
        <f t="shared" si="19"/>
        <v>0</v>
      </c>
      <c r="BL153" s="13" t="s">
        <v>124</v>
      </c>
      <c r="BM153" s="154" t="s">
        <v>207</v>
      </c>
    </row>
    <row r="154" spans="2:65" s="1" customFormat="1" ht="48" customHeight="1">
      <c r="B154" s="143"/>
      <c r="C154" s="157" t="s">
        <v>168</v>
      </c>
      <c r="D154" s="157" t="s">
        <v>161</v>
      </c>
      <c r="E154" s="158" t="s">
        <v>208</v>
      </c>
      <c r="F154" s="159" t="s">
        <v>209</v>
      </c>
      <c r="G154" s="160" t="s">
        <v>164</v>
      </c>
      <c r="H154" s="161">
        <v>9</v>
      </c>
      <c r="I154" s="162"/>
      <c r="J154" s="161">
        <f t="shared" si="10"/>
        <v>0</v>
      </c>
      <c r="K154" s="159" t="s">
        <v>1</v>
      </c>
      <c r="L154" s="163"/>
      <c r="M154" s="164" t="s">
        <v>1</v>
      </c>
      <c r="N154" s="165" t="s">
        <v>41</v>
      </c>
      <c r="O154" s="51"/>
      <c r="P154" s="152">
        <f t="shared" si="11"/>
        <v>0</v>
      </c>
      <c r="Q154" s="152">
        <v>0</v>
      </c>
      <c r="R154" s="152">
        <f t="shared" si="12"/>
        <v>0</v>
      </c>
      <c r="S154" s="152">
        <v>0</v>
      </c>
      <c r="T154" s="153">
        <f t="shared" si="13"/>
        <v>0</v>
      </c>
      <c r="AR154" s="154" t="s">
        <v>135</v>
      </c>
      <c r="AT154" s="154" t="s">
        <v>161</v>
      </c>
      <c r="AU154" s="154" t="s">
        <v>125</v>
      </c>
      <c r="AY154" s="13" t="s">
        <v>118</v>
      </c>
      <c r="BE154" s="155">
        <f t="shared" si="14"/>
        <v>0</v>
      </c>
      <c r="BF154" s="155">
        <f t="shared" si="15"/>
        <v>0</v>
      </c>
      <c r="BG154" s="155">
        <f t="shared" si="16"/>
        <v>0</v>
      </c>
      <c r="BH154" s="155">
        <f t="shared" si="17"/>
        <v>0</v>
      </c>
      <c r="BI154" s="155">
        <f t="shared" si="18"/>
        <v>0</v>
      </c>
      <c r="BJ154" s="13" t="s">
        <v>125</v>
      </c>
      <c r="BK154" s="156">
        <f t="shared" si="19"/>
        <v>0</v>
      </c>
      <c r="BL154" s="13" t="s">
        <v>124</v>
      </c>
      <c r="BM154" s="154" t="s">
        <v>210</v>
      </c>
    </row>
    <row r="155" spans="2:65" s="11" customFormat="1" ht="22.9" customHeight="1">
      <c r="B155" s="130"/>
      <c r="D155" s="131" t="s">
        <v>74</v>
      </c>
      <c r="E155" s="141" t="s">
        <v>136</v>
      </c>
      <c r="F155" s="141" t="s">
        <v>211</v>
      </c>
      <c r="I155" s="133"/>
      <c r="J155" s="142">
        <f>BK155</f>
        <v>0</v>
      </c>
      <c r="L155" s="130"/>
      <c r="M155" s="135"/>
      <c r="N155" s="136"/>
      <c r="O155" s="136"/>
      <c r="P155" s="137">
        <f>SUM(P156:P160)</f>
        <v>0</v>
      </c>
      <c r="Q155" s="136"/>
      <c r="R155" s="137">
        <f>SUM(R156:R160)</f>
        <v>4.3576749999999995</v>
      </c>
      <c r="S155" s="136"/>
      <c r="T155" s="138">
        <f>SUM(T156:T160)</f>
        <v>0</v>
      </c>
      <c r="AR155" s="131" t="s">
        <v>83</v>
      </c>
      <c r="AT155" s="139" t="s">
        <v>74</v>
      </c>
      <c r="AU155" s="139" t="s">
        <v>83</v>
      </c>
      <c r="AY155" s="131" t="s">
        <v>118</v>
      </c>
      <c r="BK155" s="140">
        <f>SUM(BK156:BK160)</f>
        <v>0</v>
      </c>
    </row>
    <row r="156" spans="2:65" s="1" customFormat="1" ht="24" customHeight="1">
      <c r="B156" s="143"/>
      <c r="C156" s="144" t="s">
        <v>212</v>
      </c>
      <c r="D156" s="144" t="s">
        <v>120</v>
      </c>
      <c r="E156" s="145" t="s">
        <v>213</v>
      </c>
      <c r="F156" s="146" t="s">
        <v>214</v>
      </c>
      <c r="G156" s="147" t="s">
        <v>123</v>
      </c>
      <c r="H156" s="148">
        <v>47.11</v>
      </c>
      <c r="I156" s="149"/>
      <c r="J156" s="148">
        <f>ROUND(I156*H156,3)</f>
        <v>0</v>
      </c>
      <c r="K156" s="146" t="s">
        <v>1</v>
      </c>
      <c r="L156" s="28"/>
      <c r="M156" s="150" t="s">
        <v>1</v>
      </c>
      <c r="N156" s="151" t="s">
        <v>41</v>
      </c>
      <c r="O156" s="51"/>
      <c r="P156" s="152">
        <f>O156*H156</f>
        <v>0</v>
      </c>
      <c r="Q156" s="152">
        <v>0</v>
      </c>
      <c r="R156" s="152">
        <f>Q156*H156</f>
        <v>0</v>
      </c>
      <c r="S156" s="152">
        <v>0</v>
      </c>
      <c r="T156" s="153">
        <f>S156*H156</f>
        <v>0</v>
      </c>
      <c r="AR156" s="154" t="s">
        <v>124</v>
      </c>
      <c r="AT156" s="154" t="s">
        <v>120</v>
      </c>
      <c r="AU156" s="154" t="s">
        <v>125</v>
      </c>
      <c r="AY156" s="13" t="s">
        <v>118</v>
      </c>
      <c r="BE156" s="155">
        <f>IF(N156="základná",J156,0)</f>
        <v>0</v>
      </c>
      <c r="BF156" s="155">
        <f>IF(N156="znížená",J156,0)</f>
        <v>0</v>
      </c>
      <c r="BG156" s="155">
        <f>IF(N156="zákl. prenesená",J156,0)</f>
        <v>0</v>
      </c>
      <c r="BH156" s="155">
        <f>IF(N156="zníž. prenesená",J156,0)</f>
        <v>0</v>
      </c>
      <c r="BI156" s="155">
        <f>IF(N156="nulová",J156,0)</f>
        <v>0</v>
      </c>
      <c r="BJ156" s="13" t="s">
        <v>125</v>
      </c>
      <c r="BK156" s="156">
        <f>ROUND(I156*H156,3)</f>
        <v>0</v>
      </c>
      <c r="BL156" s="13" t="s">
        <v>124</v>
      </c>
      <c r="BM156" s="154" t="s">
        <v>215</v>
      </c>
    </row>
    <row r="157" spans="2:65" s="1" customFormat="1" ht="36" customHeight="1">
      <c r="B157" s="143"/>
      <c r="C157" s="144" t="s">
        <v>172</v>
      </c>
      <c r="D157" s="144" t="s">
        <v>120</v>
      </c>
      <c r="E157" s="145" t="s">
        <v>216</v>
      </c>
      <c r="F157" s="146" t="s">
        <v>217</v>
      </c>
      <c r="G157" s="147" t="s">
        <v>123</v>
      </c>
      <c r="H157" s="148">
        <v>47.11</v>
      </c>
      <c r="I157" s="149"/>
      <c r="J157" s="148">
        <f>ROUND(I157*H157,3)</f>
        <v>0</v>
      </c>
      <c r="K157" s="146" t="s">
        <v>218</v>
      </c>
      <c r="L157" s="28"/>
      <c r="M157" s="150" t="s">
        <v>1</v>
      </c>
      <c r="N157" s="151" t="s">
        <v>41</v>
      </c>
      <c r="O157" s="51"/>
      <c r="P157" s="152">
        <f>O157*H157</f>
        <v>0</v>
      </c>
      <c r="Q157" s="152">
        <v>9.2499999999999999E-2</v>
      </c>
      <c r="R157" s="152">
        <f>Q157*H157</f>
        <v>4.3576749999999995</v>
      </c>
      <c r="S157" s="152">
        <v>0</v>
      </c>
      <c r="T157" s="153">
        <f>S157*H157</f>
        <v>0</v>
      </c>
      <c r="AR157" s="154" t="s">
        <v>124</v>
      </c>
      <c r="AT157" s="154" t="s">
        <v>120</v>
      </c>
      <c r="AU157" s="154" t="s">
        <v>125</v>
      </c>
      <c r="AY157" s="13" t="s">
        <v>118</v>
      </c>
      <c r="BE157" s="155">
        <f>IF(N157="základná",J157,0)</f>
        <v>0</v>
      </c>
      <c r="BF157" s="155">
        <f>IF(N157="znížená",J157,0)</f>
        <v>0</v>
      </c>
      <c r="BG157" s="155">
        <f>IF(N157="zákl. prenesená",J157,0)</f>
        <v>0</v>
      </c>
      <c r="BH157" s="155">
        <f>IF(N157="zníž. prenesená",J157,0)</f>
        <v>0</v>
      </c>
      <c r="BI157" s="155">
        <f>IF(N157="nulová",J157,0)</f>
        <v>0</v>
      </c>
      <c r="BJ157" s="13" t="s">
        <v>125</v>
      </c>
      <c r="BK157" s="156">
        <f>ROUND(I157*H157,3)</f>
        <v>0</v>
      </c>
      <c r="BL157" s="13" t="s">
        <v>124</v>
      </c>
      <c r="BM157" s="154" t="s">
        <v>219</v>
      </c>
    </row>
    <row r="158" spans="2:65" s="1" customFormat="1" ht="16.5" customHeight="1">
      <c r="B158" s="143"/>
      <c r="C158" s="157" t="s">
        <v>220</v>
      </c>
      <c r="D158" s="157" t="s">
        <v>161</v>
      </c>
      <c r="E158" s="158" t="s">
        <v>221</v>
      </c>
      <c r="F158" s="159" t="s">
        <v>222</v>
      </c>
      <c r="G158" s="160" t="s">
        <v>123</v>
      </c>
      <c r="H158" s="161">
        <v>47.581000000000003</v>
      </c>
      <c r="I158" s="162"/>
      <c r="J158" s="161">
        <f>ROUND(I158*H158,3)</f>
        <v>0</v>
      </c>
      <c r="K158" s="159" t="s">
        <v>1</v>
      </c>
      <c r="L158" s="163"/>
      <c r="M158" s="164" t="s">
        <v>1</v>
      </c>
      <c r="N158" s="165" t="s">
        <v>41</v>
      </c>
      <c r="O158" s="51"/>
      <c r="P158" s="152">
        <f>O158*H158</f>
        <v>0</v>
      </c>
      <c r="Q158" s="152">
        <v>0</v>
      </c>
      <c r="R158" s="152">
        <f>Q158*H158</f>
        <v>0</v>
      </c>
      <c r="S158" s="152">
        <v>0</v>
      </c>
      <c r="T158" s="153">
        <f>S158*H158</f>
        <v>0</v>
      </c>
      <c r="AR158" s="154" t="s">
        <v>135</v>
      </c>
      <c r="AT158" s="154" t="s">
        <v>161</v>
      </c>
      <c r="AU158" s="154" t="s">
        <v>125</v>
      </c>
      <c r="AY158" s="13" t="s">
        <v>118</v>
      </c>
      <c r="BE158" s="155">
        <f>IF(N158="základná",J158,0)</f>
        <v>0</v>
      </c>
      <c r="BF158" s="155">
        <f>IF(N158="znížená",J158,0)</f>
        <v>0</v>
      </c>
      <c r="BG158" s="155">
        <f>IF(N158="zákl. prenesená",J158,0)</f>
        <v>0</v>
      </c>
      <c r="BH158" s="155">
        <f>IF(N158="zníž. prenesená",J158,0)</f>
        <v>0</v>
      </c>
      <c r="BI158" s="155">
        <f>IF(N158="nulová",J158,0)</f>
        <v>0</v>
      </c>
      <c r="BJ158" s="13" t="s">
        <v>125</v>
      </c>
      <c r="BK158" s="156">
        <f>ROUND(I158*H158,3)</f>
        <v>0</v>
      </c>
      <c r="BL158" s="13" t="s">
        <v>124</v>
      </c>
      <c r="BM158" s="154" t="s">
        <v>223</v>
      </c>
    </row>
    <row r="159" spans="2:65" s="1" customFormat="1" ht="24" customHeight="1">
      <c r="B159" s="143"/>
      <c r="C159" s="144" t="s">
        <v>175</v>
      </c>
      <c r="D159" s="144" t="s">
        <v>120</v>
      </c>
      <c r="E159" s="145" t="s">
        <v>224</v>
      </c>
      <c r="F159" s="146" t="s">
        <v>225</v>
      </c>
      <c r="G159" s="147" t="s">
        <v>123</v>
      </c>
      <c r="H159" s="148">
        <v>200</v>
      </c>
      <c r="I159" s="149"/>
      <c r="J159" s="148">
        <f>ROUND(I159*H159,3)</f>
        <v>0</v>
      </c>
      <c r="K159" s="146" t="s">
        <v>1</v>
      </c>
      <c r="L159" s="28"/>
      <c r="M159" s="150" t="s">
        <v>1</v>
      </c>
      <c r="N159" s="151" t="s">
        <v>41</v>
      </c>
      <c r="O159" s="51"/>
      <c r="P159" s="152">
        <f>O159*H159</f>
        <v>0</v>
      </c>
      <c r="Q159" s="152">
        <v>0</v>
      </c>
      <c r="R159" s="152">
        <f>Q159*H159</f>
        <v>0</v>
      </c>
      <c r="S159" s="152">
        <v>0</v>
      </c>
      <c r="T159" s="153">
        <f>S159*H159</f>
        <v>0</v>
      </c>
      <c r="AR159" s="154" t="s">
        <v>124</v>
      </c>
      <c r="AT159" s="154" t="s">
        <v>120</v>
      </c>
      <c r="AU159" s="154" t="s">
        <v>125</v>
      </c>
      <c r="AY159" s="13" t="s">
        <v>118</v>
      </c>
      <c r="BE159" s="155">
        <f>IF(N159="základná",J159,0)</f>
        <v>0</v>
      </c>
      <c r="BF159" s="155">
        <f>IF(N159="znížená",J159,0)</f>
        <v>0</v>
      </c>
      <c r="BG159" s="155">
        <f>IF(N159="zákl. prenesená",J159,0)</f>
        <v>0</v>
      </c>
      <c r="BH159" s="155">
        <f>IF(N159="zníž. prenesená",J159,0)</f>
        <v>0</v>
      </c>
      <c r="BI159" s="155">
        <f>IF(N159="nulová",J159,0)</f>
        <v>0</v>
      </c>
      <c r="BJ159" s="13" t="s">
        <v>125</v>
      </c>
      <c r="BK159" s="156">
        <f>ROUND(I159*H159,3)</f>
        <v>0</v>
      </c>
      <c r="BL159" s="13" t="s">
        <v>124</v>
      </c>
      <c r="BM159" s="154" t="s">
        <v>226</v>
      </c>
    </row>
    <row r="160" spans="2:65" s="1" customFormat="1" ht="24" customHeight="1">
      <c r="B160" s="143"/>
      <c r="C160" s="144" t="s">
        <v>227</v>
      </c>
      <c r="D160" s="144" t="s">
        <v>120</v>
      </c>
      <c r="E160" s="145" t="s">
        <v>228</v>
      </c>
      <c r="F160" s="146" t="s">
        <v>229</v>
      </c>
      <c r="G160" s="147" t="s">
        <v>123</v>
      </c>
      <c r="H160" s="148">
        <v>200</v>
      </c>
      <c r="I160" s="149"/>
      <c r="J160" s="148">
        <f>ROUND(I160*H160,3)</f>
        <v>0</v>
      </c>
      <c r="K160" s="146" t="s">
        <v>1</v>
      </c>
      <c r="L160" s="28"/>
      <c r="M160" s="150" t="s">
        <v>1</v>
      </c>
      <c r="N160" s="151" t="s">
        <v>41</v>
      </c>
      <c r="O160" s="51"/>
      <c r="P160" s="152">
        <f>O160*H160</f>
        <v>0</v>
      </c>
      <c r="Q160" s="152">
        <v>0</v>
      </c>
      <c r="R160" s="152">
        <f>Q160*H160</f>
        <v>0</v>
      </c>
      <c r="S160" s="152">
        <v>0</v>
      </c>
      <c r="T160" s="153">
        <f>S160*H160</f>
        <v>0</v>
      </c>
      <c r="AR160" s="154" t="s">
        <v>124</v>
      </c>
      <c r="AT160" s="154" t="s">
        <v>120</v>
      </c>
      <c r="AU160" s="154" t="s">
        <v>125</v>
      </c>
      <c r="AY160" s="13" t="s">
        <v>118</v>
      </c>
      <c r="BE160" s="155">
        <f>IF(N160="základná",J160,0)</f>
        <v>0</v>
      </c>
      <c r="BF160" s="155">
        <f>IF(N160="znížená",J160,0)</f>
        <v>0</v>
      </c>
      <c r="BG160" s="155">
        <f>IF(N160="zákl. prenesená",J160,0)</f>
        <v>0</v>
      </c>
      <c r="BH160" s="155">
        <f>IF(N160="zníž. prenesená",J160,0)</f>
        <v>0</v>
      </c>
      <c r="BI160" s="155">
        <f>IF(N160="nulová",J160,0)</f>
        <v>0</v>
      </c>
      <c r="BJ160" s="13" t="s">
        <v>125</v>
      </c>
      <c r="BK160" s="156">
        <f>ROUND(I160*H160,3)</f>
        <v>0</v>
      </c>
      <c r="BL160" s="13" t="s">
        <v>124</v>
      </c>
      <c r="BM160" s="154" t="s">
        <v>230</v>
      </c>
    </row>
    <row r="161" spans="2:65" s="11" customFormat="1" ht="22.9" customHeight="1">
      <c r="B161" s="130"/>
      <c r="D161" s="131" t="s">
        <v>74</v>
      </c>
      <c r="E161" s="141" t="s">
        <v>153</v>
      </c>
      <c r="F161" s="141" t="s">
        <v>231</v>
      </c>
      <c r="I161" s="133"/>
      <c r="J161" s="142">
        <f>BK161</f>
        <v>0</v>
      </c>
      <c r="L161" s="130"/>
      <c r="M161" s="135"/>
      <c r="N161" s="136"/>
      <c r="O161" s="136"/>
      <c r="P161" s="137">
        <f>SUM(P162:P167)</f>
        <v>0</v>
      </c>
      <c r="Q161" s="136"/>
      <c r="R161" s="137">
        <f>SUM(R162:R167)</f>
        <v>0</v>
      </c>
      <c r="S161" s="136"/>
      <c r="T161" s="138">
        <f>SUM(T162:T167)</f>
        <v>0</v>
      </c>
      <c r="AR161" s="131" t="s">
        <v>83</v>
      </c>
      <c r="AT161" s="139" t="s">
        <v>74</v>
      </c>
      <c r="AU161" s="139" t="s">
        <v>83</v>
      </c>
      <c r="AY161" s="131" t="s">
        <v>118</v>
      </c>
      <c r="BK161" s="140">
        <f>SUM(BK162:BK167)</f>
        <v>0</v>
      </c>
    </row>
    <row r="162" spans="2:65" s="1" customFormat="1" ht="36" customHeight="1">
      <c r="B162" s="143"/>
      <c r="C162" s="144" t="s">
        <v>232</v>
      </c>
      <c r="D162" s="144" t="s">
        <v>120</v>
      </c>
      <c r="E162" s="145" t="s">
        <v>233</v>
      </c>
      <c r="F162" s="146" t="s">
        <v>234</v>
      </c>
      <c r="G162" s="147" t="s">
        <v>235</v>
      </c>
      <c r="H162" s="148">
        <v>47</v>
      </c>
      <c r="I162" s="149"/>
      <c r="J162" s="148">
        <f t="shared" ref="J162:J167" si="20">ROUND(I162*H162,3)</f>
        <v>0</v>
      </c>
      <c r="K162" s="146" t="s">
        <v>1</v>
      </c>
      <c r="L162" s="28"/>
      <c r="M162" s="150" t="s">
        <v>1</v>
      </c>
      <c r="N162" s="151" t="s">
        <v>41</v>
      </c>
      <c r="O162" s="51"/>
      <c r="P162" s="152">
        <f t="shared" ref="P162:P167" si="21">O162*H162</f>
        <v>0</v>
      </c>
      <c r="Q162" s="152">
        <v>0</v>
      </c>
      <c r="R162" s="152">
        <f t="shared" ref="R162:R167" si="22">Q162*H162</f>
        <v>0</v>
      </c>
      <c r="S162" s="152">
        <v>0</v>
      </c>
      <c r="T162" s="153">
        <f t="shared" ref="T162:T167" si="23">S162*H162</f>
        <v>0</v>
      </c>
      <c r="AR162" s="154" t="s">
        <v>124</v>
      </c>
      <c r="AT162" s="154" t="s">
        <v>120</v>
      </c>
      <c r="AU162" s="154" t="s">
        <v>125</v>
      </c>
      <c r="AY162" s="13" t="s">
        <v>118</v>
      </c>
      <c r="BE162" s="155">
        <f t="shared" ref="BE162:BE167" si="24">IF(N162="základná",J162,0)</f>
        <v>0</v>
      </c>
      <c r="BF162" s="155">
        <f t="shared" ref="BF162:BF167" si="25">IF(N162="znížená",J162,0)</f>
        <v>0</v>
      </c>
      <c r="BG162" s="155">
        <f t="shared" ref="BG162:BG167" si="26">IF(N162="zákl. prenesená",J162,0)</f>
        <v>0</v>
      </c>
      <c r="BH162" s="155">
        <f t="shared" ref="BH162:BH167" si="27">IF(N162="zníž. prenesená",J162,0)</f>
        <v>0</v>
      </c>
      <c r="BI162" s="155">
        <f t="shared" ref="BI162:BI167" si="28">IF(N162="nulová",J162,0)</f>
        <v>0</v>
      </c>
      <c r="BJ162" s="13" t="s">
        <v>125</v>
      </c>
      <c r="BK162" s="156">
        <f t="shared" ref="BK162:BK167" si="29">ROUND(I162*H162,3)</f>
        <v>0</v>
      </c>
      <c r="BL162" s="13" t="s">
        <v>124</v>
      </c>
      <c r="BM162" s="154" t="s">
        <v>236</v>
      </c>
    </row>
    <row r="163" spans="2:65" s="1" customFormat="1" ht="16.5" customHeight="1">
      <c r="B163" s="143"/>
      <c r="C163" s="157" t="s">
        <v>189</v>
      </c>
      <c r="D163" s="157" t="s">
        <v>161</v>
      </c>
      <c r="E163" s="158" t="s">
        <v>237</v>
      </c>
      <c r="F163" s="159" t="s">
        <v>238</v>
      </c>
      <c r="G163" s="160" t="s">
        <v>164</v>
      </c>
      <c r="H163" s="161">
        <v>94.94</v>
      </c>
      <c r="I163" s="162"/>
      <c r="J163" s="161">
        <f t="shared" si="20"/>
        <v>0</v>
      </c>
      <c r="K163" s="159" t="s">
        <v>1</v>
      </c>
      <c r="L163" s="163"/>
      <c r="M163" s="164" t="s">
        <v>1</v>
      </c>
      <c r="N163" s="165" t="s">
        <v>41</v>
      </c>
      <c r="O163" s="51"/>
      <c r="P163" s="152">
        <f t="shared" si="21"/>
        <v>0</v>
      </c>
      <c r="Q163" s="152">
        <v>0</v>
      </c>
      <c r="R163" s="152">
        <f t="shared" si="22"/>
        <v>0</v>
      </c>
      <c r="S163" s="152">
        <v>0</v>
      </c>
      <c r="T163" s="153">
        <f t="shared" si="23"/>
        <v>0</v>
      </c>
      <c r="AR163" s="154" t="s">
        <v>135</v>
      </c>
      <c r="AT163" s="154" t="s">
        <v>161</v>
      </c>
      <c r="AU163" s="154" t="s">
        <v>125</v>
      </c>
      <c r="AY163" s="13" t="s">
        <v>118</v>
      </c>
      <c r="BE163" s="155">
        <f t="shared" si="24"/>
        <v>0</v>
      </c>
      <c r="BF163" s="155">
        <f t="shared" si="25"/>
        <v>0</v>
      </c>
      <c r="BG163" s="155">
        <f t="shared" si="26"/>
        <v>0</v>
      </c>
      <c r="BH163" s="155">
        <f t="shared" si="27"/>
        <v>0</v>
      </c>
      <c r="BI163" s="155">
        <f t="shared" si="28"/>
        <v>0</v>
      </c>
      <c r="BJ163" s="13" t="s">
        <v>125</v>
      </c>
      <c r="BK163" s="156">
        <f t="shared" si="29"/>
        <v>0</v>
      </c>
      <c r="BL163" s="13" t="s">
        <v>124</v>
      </c>
      <c r="BM163" s="154" t="s">
        <v>239</v>
      </c>
    </row>
    <row r="164" spans="2:65" s="1" customFormat="1" ht="16.5" customHeight="1">
      <c r="B164" s="143"/>
      <c r="C164" s="144" t="s">
        <v>240</v>
      </c>
      <c r="D164" s="144" t="s">
        <v>120</v>
      </c>
      <c r="E164" s="145" t="s">
        <v>241</v>
      </c>
      <c r="F164" s="146" t="s">
        <v>242</v>
      </c>
      <c r="G164" s="147" t="s">
        <v>146</v>
      </c>
      <c r="H164" s="148">
        <v>31.475000000000001</v>
      </c>
      <c r="I164" s="149"/>
      <c r="J164" s="148">
        <f t="shared" si="20"/>
        <v>0</v>
      </c>
      <c r="K164" s="146" t="s">
        <v>1</v>
      </c>
      <c r="L164" s="28"/>
      <c r="M164" s="150" t="s">
        <v>1</v>
      </c>
      <c r="N164" s="151" t="s">
        <v>41</v>
      </c>
      <c r="O164" s="51"/>
      <c r="P164" s="152">
        <f t="shared" si="21"/>
        <v>0</v>
      </c>
      <c r="Q164" s="152">
        <v>0</v>
      </c>
      <c r="R164" s="152">
        <f t="shared" si="22"/>
        <v>0</v>
      </c>
      <c r="S164" s="152">
        <v>0</v>
      </c>
      <c r="T164" s="153">
        <f t="shared" si="23"/>
        <v>0</v>
      </c>
      <c r="AR164" s="154" t="s">
        <v>124</v>
      </c>
      <c r="AT164" s="154" t="s">
        <v>120</v>
      </c>
      <c r="AU164" s="154" t="s">
        <v>125</v>
      </c>
      <c r="AY164" s="13" t="s">
        <v>118</v>
      </c>
      <c r="BE164" s="155">
        <f t="shared" si="24"/>
        <v>0</v>
      </c>
      <c r="BF164" s="155">
        <f t="shared" si="25"/>
        <v>0</v>
      </c>
      <c r="BG164" s="155">
        <f t="shared" si="26"/>
        <v>0</v>
      </c>
      <c r="BH164" s="155">
        <f t="shared" si="27"/>
        <v>0</v>
      </c>
      <c r="BI164" s="155">
        <f t="shared" si="28"/>
        <v>0</v>
      </c>
      <c r="BJ164" s="13" t="s">
        <v>125</v>
      </c>
      <c r="BK164" s="156">
        <f t="shared" si="29"/>
        <v>0</v>
      </c>
      <c r="BL164" s="13" t="s">
        <v>124</v>
      </c>
      <c r="BM164" s="154" t="s">
        <v>243</v>
      </c>
    </row>
    <row r="165" spans="2:65" s="1" customFormat="1" ht="24" customHeight="1">
      <c r="B165" s="143"/>
      <c r="C165" s="144" t="s">
        <v>196</v>
      </c>
      <c r="D165" s="144" t="s">
        <v>120</v>
      </c>
      <c r="E165" s="145" t="s">
        <v>244</v>
      </c>
      <c r="F165" s="146" t="s">
        <v>245</v>
      </c>
      <c r="G165" s="147" t="s">
        <v>146</v>
      </c>
      <c r="H165" s="148">
        <v>440.65</v>
      </c>
      <c r="I165" s="149"/>
      <c r="J165" s="148">
        <f t="shared" si="20"/>
        <v>0</v>
      </c>
      <c r="K165" s="146" t="s">
        <v>1</v>
      </c>
      <c r="L165" s="28"/>
      <c r="M165" s="150" t="s">
        <v>1</v>
      </c>
      <c r="N165" s="151" t="s">
        <v>41</v>
      </c>
      <c r="O165" s="51"/>
      <c r="P165" s="152">
        <f t="shared" si="21"/>
        <v>0</v>
      </c>
      <c r="Q165" s="152">
        <v>0</v>
      </c>
      <c r="R165" s="152">
        <f t="shared" si="22"/>
        <v>0</v>
      </c>
      <c r="S165" s="152">
        <v>0</v>
      </c>
      <c r="T165" s="153">
        <f t="shared" si="23"/>
        <v>0</v>
      </c>
      <c r="AR165" s="154" t="s">
        <v>124</v>
      </c>
      <c r="AT165" s="154" t="s">
        <v>120</v>
      </c>
      <c r="AU165" s="154" t="s">
        <v>125</v>
      </c>
      <c r="AY165" s="13" t="s">
        <v>118</v>
      </c>
      <c r="BE165" s="155">
        <f t="shared" si="24"/>
        <v>0</v>
      </c>
      <c r="BF165" s="155">
        <f t="shared" si="25"/>
        <v>0</v>
      </c>
      <c r="BG165" s="155">
        <f t="shared" si="26"/>
        <v>0</v>
      </c>
      <c r="BH165" s="155">
        <f t="shared" si="27"/>
        <v>0</v>
      </c>
      <c r="BI165" s="155">
        <f t="shared" si="28"/>
        <v>0</v>
      </c>
      <c r="BJ165" s="13" t="s">
        <v>125</v>
      </c>
      <c r="BK165" s="156">
        <f t="shared" si="29"/>
        <v>0</v>
      </c>
      <c r="BL165" s="13" t="s">
        <v>124</v>
      </c>
      <c r="BM165" s="154" t="s">
        <v>246</v>
      </c>
    </row>
    <row r="166" spans="2:65" s="1" customFormat="1" ht="24" customHeight="1">
      <c r="B166" s="143"/>
      <c r="C166" s="144" t="s">
        <v>247</v>
      </c>
      <c r="D166" s="144" t="s">
        <v>120</v>
      </c>
      <c r="E166" s="145" t="s">
        <v>248</v>
      </c>
      <c r="F166" s="146" t="s">
        <v>249</v>
      </c>
      <c r="G166" s="147" t="s">
        <v>146</v>
      </c>
      <c r="H166" s="148">
        <v>6.0750000000000002</v>
      </c>
      <c r="I166" s="149"/>
      <c r="J166" s="148">
        <f t="shared" si="20"/>
        <v>0</v>
      </c>
      <c r="K166" s="146" t="s">
        <v>1</v>
      </c>
      <c r="L166" s="28"/>
      <c r="M166" s="150" t="s">
        <v>1</v>
      </c>
      <c r="N166" s="151" t="s">
        <v>41</v>
      </c>
      <c r="O166" s="51"/>
      <c r="P166" s="152">
        <f t="shared" si="21"/>
        <v>0</v>
      </c>
      <c r="Q166" s="152">
        <v>0</v>
      </c>
      <c r="R166" s="152">
        <f t="shared" si="22"/>
        <v>0</v>
      </c>
      <c r="S166" s="152">
        <v>0</v>
      </c>
      <c r="T166" s="153">
        <f t="shared" si="23"/>
        <v>0</v>
      </c>
      <c r="AR166" s="154" t="s">
        <v>124</v>
      </c>
      <c r="AT166" s="154" t="s">
        <v>120</v>
      </c>
      <c r="AU166" s="154" t="s">
        <v>125</v>
      </c>
      <c r="AY166" s="13" t="s">
        <v>118</v>
      </c>
      <c r="BE166" s="155">
        <f t="shared" si="24"/>
        <v>0</v>
      </c>
      <c r="BF166" s="155">
        <f t="shared" si="25"/>
        <v>0</v>
      </c>
      <c r="BG166" s="155">
        <f t="shared" si="26"/>
        <v>0</v>
      </c>
      <c r="BH166" s="155">
        <f t="shared" si="27"/>
        <v>0</v>
      </c>
      <c r="BI166" s="155">
        <f t="shared" si="28"/>
        <v>0</v>
      </c>
      <c r="BJ166" s="13" t="s">
        <v>125</v>
      </c>
      <c r="BK166" s="156">
        <f t="shared" si="29"/>
        <v>0</v>
      </c>
      <c r="BL166" s="13" t="s">
        <v>124</v>
      </c>
      <c r="BM166" s="154" t="s">
        <v>250</v>
      </c>
    </row>
    <row r="167" spans="2:65" s="1" customFormat="1" ht="24" customHeight="1">
      <c r="B167" s="143"/>
      <c r="C167" s="144" t="s">
        <v>200</v>
      </c>
      <c r="D167" s="144" t="s">
        <v>120</v>
      </c>
      <c r="E167" s="145" t="s">
        <v>251</v>
      </c>
      <c r="F167" s="146" t="s">
        <v>252</v>
      </c>
      <c r="G167" s="147" t="s">
        <v>146</v>
      </c>
      <c r="H167" s="148">
        <v>25.4</v>
      </c>
      <c r="I167" s="149"/>
      <c r="J167" s="148">
        <f t="shared" si="20"/>
        <v>0</v>
      </c>
      <c r="K167" s="146" t="s">
        <v>1</v>
      </c>
      <c r="L167" s="28"/>
      <c r="M167" s="150" t="s">
        <v>1</v>
      </c>
      <c r="N167" s="151" t="s">
        <v>41</v>
      </c>
      <c r="O167" s="51"/>
      <c r="P167" s="152">
        <f t="shared" si="21"/>
        <v>0</v>
      </c>
      <c r="Q167" s="152">
        <v>0</v>
      </c>
      <c r="R167" s="152">
        <f t="shared" si="22"/>
        <v>0</v>
      </c>
      <c r="S167" s="152">
        <v>0</v>
      </c>
      <c r="T167" s="153">
        <f t="shared" si="23"/>
        <v>0</v>
      </c>
      <c r="AR167" s="154" t="s">
        <v>124</v>
      </c>
      <c r="AT167" s="154" t="s">
        <v>120</v>
      </c>
      <c r="AU167" s="154" t="s">
        <v>125</v>
      </c>
      <c r="AY167" s="13" t="s">
        <v>118</v>
      </c>
      <c r="BE167" s="155">
        <f t="shared" si="24"/>
        <v>0</v>
      </c>
      <c r="BF167" s="155">
        <f t="shared" si="25"/>
        <v>0</v>
      </c>
      <c r="BG167" s="155">
        <f t="shared" si="26"/>
        <v>0</v>
      </c>
      <c r="BH167" s="155">
        <f t="shared" si="27"/>
        <v>0</v>
      </c>
      <c r="BI167" s="155">
        <f t="shared" si="28"/>
        <v>0</v>
      </c>
      <c r="BJ167" s="13" t="s">
        <v>125</v>
      </c>
      <c r="BK167" s="156">
        <f t="shared" si="29"/>
        <v>0</v>
      </c>
      <c r="BL167" s="13" t="s">
        <v>124</v>
      </c>
      <c r="BM167" s="154" t="s">
        <v>253</v>
      </c>
    </row>
    <row r="168" spans="2:65" s="11" customFormat="1" ht="22.9" customHeight="1">
      <c r="B168" s="130"/>
      <c r="D168" s="131" t="s">
        <v>74</v>
      </c>
      <c r="E168" s="141" t="s">
        <v>254</v>
      </c>
      <c r="F168" s="141" t="s">
        <v>255</v>
      </c>
      <c r="I168" s="133"/>
      <c r="J168" s="142">
        <f>BK168</f>
        <v>0</v>
      </c>
      <c r="L168" s="130"/>
      <c r="M168" s="135"/>
      <c r="N168" s="136"/>
      <c r="O168" s="136"/>
      <c r="P168" s="137">
        <f>P169</f>
        <v>0</v>
      </c>
      <c r="Q168" s="136"/>
      <c r="R168" s="137">
        <f>R169</f>
        <v>0</v>
      </c>
      <c r="S168" s="136"/>
      <c r="T168" s="138">
        <f>T169</f>
        <v>0</v>
      </c>
      <c r="AR168" s="131" t="s">
        <v>83</v>
      </c>
      <c r="AT168" s="139" t="s">
        <v>74</v>
      </c>
      <c r="AU168" s="139" t="s">
        <v>83</v>
      </c>
      <c r="AY168" s="131" t="s">
        <v>118</v>
      </c>
      <c r="BK168" s="140">
        <f>BK169</f>
        <v>0</v>
      </c>
    </row>
    <row r="169" spans="2:65" s="1" customFormat="1" ht="24" customHeight="1">
      <c r="B169" s="143"/>
      <c r="C169" s="144" t="s">
        <v>256</v>
      </c>
      <c r="D169" s="144" t="s">
        <v>120</v>
      </c>
      <c r="E169" s="145" t="s">
        <v>257</v>
      </c>
      <c r="F169" s="146" t="s">
        <v>258</v>
      </c>
      <c r="G169" s="147" t="s">
        <v>146</v>
      </c>
      <c r="H169" s="148">
        <v>141.904</v>
      </c>
      <c r="I169" s="149"/>
      <c r="J169" s="148">
        <f>ROUND(I169*H169,3)</f>
        <v>0</v>
      </c>
      <c r="K169" s="146" t="s">
        <v>1</v>
      </c>
      <c r="L169" s="28"/>
      <c r="M169" s="150" t="s">
        <v>1</v>
      </c>
      <c r="N169" s="151" t="s">
        <v>41</v>
      </c>
      <c r="O169" s="51"/>
      <c r="P169" s="152">
        <f>O169*H169</f>
        <v>0</v>
      </c>
      <c r="Q169" s="152">
        <v>0</v>
      </c>
      <c r="R169" s="152">
        <f>Q169*H169</f>
        <v>0</v>
      </c>
      <c r="S169" s="152">
        <v>0</v>
      </c>
      <c r="T169" s="153">
        <f>S169*H169</f>
        <v>0</v>
      </c>
      <c r="AR169" s="154" t="s">
        <v>124</v>
      </c>
      <c r="AT169" s="154" t="s">
        <v>120</v>
      </c>
      <c r="AU169" s="154" t="s">
        <v>125</v>
      </c>
      <c r="AY169" s="13" t="s">
        <v>118</v>
      </c>
      <c r="BE169" s="155">
        <f>IF(N169="základná",J169,0)</f>
        <v>0</v>
      </c>
      <c r="BF169" s="155">
        <f>IF(N169="znížená",J169,0)</f>
        <v>0</v>
      </c>
      <c r="BG169" s="155">
        <f>IF(N169="zákl. prenesená",J169,0)</f>
        <v>0</v>
      </c>
      <c r="BH169" s="155">
        <f>IF(N169="zníž. prenesená",J169,0)</f>
        <v>0</v>
      </c>
      <c r="BI169" s="155">
        <f>IF(N169="nulová",J169,0)</f>
        <v>0</v>
      </c>
      <c r="BJ169" s="13" t="s">
        <v>125</v>
      </c>
      <c r="BK169" s="156">
        <f>ROUND(I169*H169,3)</f>
        <v>0</v>
      </c>
      <c r="BL169" s="13" t="s">
        <v>124</v>
      </c>
      <c r="BM169" s="154" t="s">
        <v>259</v>
      </c>
    </row>
    <row r="170" spans="2:65" s="11" customFormat="1" ht="25.9" customHeight="1">
      <c r="B170" s="130"/>
      <c r="D170" s="131" t="s">
        <v>74</v>
      </c>
      <c r="E170" s="132" t="s">
        <v>260</v>
      </c>
      <c r="F170" s="132" t="s">
        <v>261</v>
      </c>
      <c r="I170" s="133"/>
      <c r="J170" s="134">
        <f>BK170</f>
        <v>0</v>
      </c>
      <c r="L170" s="130"/>
      <c r="M170" s="135"/>
      <c r="N170" s="136"/>
      <c r="O170" s="136"/>
      <c r="P170" s="137">
        <f>P171+P173</f>
        <v>0</v>
      </c>
      <c r="Q170" s="136"/>
      <c r="R170" s="137">
        <f>R171+R173</f>
        <v>0</v>
      </c>
      <c r="S170" s="136"/>
      <c r="T170" s="138">
        <f>T171+T173</f>
        <v>0</v>
      </c>
      <c r="AR170" s="131" t="s">
        <v>125</v>
      </c>
      <c r="AT170" s="139" t="s">
        <v>74</v>
      </c>
      <c r="AU170" s="139" t="s">
        <v>75</v>
      </c>
      <c r="AY170" s="131" t="s">
        <v>118</v>
      </c>
      <c r="BK170" s="140">
        <f>BK171+BK173</f>
        <v>0</v>
      </c>
    </row>
    <row r="171" spans="2:65" s="11" customFormat="1" ht="22.9" customHeight="1">
      <c r="B171" s="130"/>
      <c r="D171" s="131" t="s">
        <v>74</v>
      </c>
      <c r="E171" s="141" t="s">
        <v>262</v>
      </c>
      <c r="F171" s="141" t="s">
        <v>263</v>
      </c>
      <c r="I171" s="133"/>
      <c r="J171" s="142">
        <f>BK171</f>
        <v>0</v>
      </c>
      <c r="L171" s="130"/>
      <c r="M171" s="135"/>
      <c r="N171" s="136"/>
      <c r="O171" s="136"/>
      <c r="P171" s="137">
        <f>P172</f>
        <v>0</v>
      </c>
      <c r="Q171" s="136"/>
      <c r="R171" s="137">
        <f>R172</f>
        <v>0</v>
      </c>
      <c r="S171" s="136"/>
      <c r="T171" s="138">
        <f>T172</f>
        <v>0</v>
      </c>
      <c r="AR171" s="131" t="s">
        <v>125</v>
      </c>
      <c r="AT171" s="139" t="s">
        <v>74</v>
      </c>
      <c r="AU171" s="139" t="s">
        <v>83</v>
      </c>
      <c r="AY171" s="131" t="s">
        <v>118</v>
      </c>
      <c r="BK171" s="140">
        <f>BK172</f>
        <v>0</v>
      </c>
    </row>
    <row r="172" spans="2:65" s="1" customFormat="1" ht="36" customHeight="1">
      <c r="B172" s="143"/>
      <c r="C172" s="144" t="s">
        <v>203</v>
      </c>
      <c r="D172" s="144" t="s">
        <v>120</v>
      </c>
      <c r="E172" s="145" t="s">
        <v>264</v>
      </c>
      <c r="F172" s="146" t="s">
        <v>265</v>
      </c>
      <c r="G172" s="147" t="s">
        <v>164</v>
      </c>
      <c r="H172" s="148">
        <v>6</v>
      </c>
      <c r="I172" s="149"/>
      <c r="J172" s="148">
        <f>ROUND(I172*H172,3)</f>
        <v>0</v>
      </c>
      <c r="K172" s="146" t="s">
        <v>1</v>
      </c>
      <c r="L172" s="28"/>
      <c r="M172" s="150" t="s">
        <v>1</v>
      </c>
      <c r="N172" s="151" t="s">
        <v>41</v>
      </c>
      <c r="O172" s="51"/>
      <c r="P172" s="152">
        <f>O172*H172</f>
        <v>0</v>
      </c>
      <c r="Q172" s="152">
        <v>0</v>
      </c>
      <c r="R172" s="152">
        <f>Q172*H172</f>
        <v>0</v>
      </c>
      <c r="S172" s="152">
        <v>0</v>
      </c>
      <c r="T172" s="153">
        <f>S172*H172</f>
        <v>0</v>
      </c>
      <c r="AR172" s="154" t="s">
        <v>150</v>
      </c>
      <c r="AT172" s="154" t="s">
        <v>120</v>
      </c>
      <c r="AU172" s="154" t="s">
        <v>125</v>
      </c>
      <c r="AY172" s="13" t="s">
        <v>118</v>
      </c>
      <c r="BE172" s="155">
        <f>IF(N172="základná",J172,0)</f>
        <v>0</v>
      </c>
      <c r="BF172" s="155">
        <f>IF(N172="znížená",J172,0)</f>
        <v>0</v>
      </c>
      <c r="BG172" s="155">
        <f>IF(N172="zákl. prenesená",J172,0)</f>
        <v>0</v>
      </c>
      <c r="BH172" s="155">
        <f>IF(N172="zníž. prenesená",J172,0)</f>
        <v>0</v>
      </c>
      <c r="BI172" s="155">
        <f>IF(N172="nulová",J172,0)</f>
        <v>0</v>
      </c>
      <c r="BJ172" s="13" t="s">
        <v>125</v>
      </c>
      <c r="BK172" s="156">
        <f>ROUND(I172*H172,3)</f>
        <v>0</v>
      </c>
      <c r="BL172" s="13" t="s">
        <v>150</v>
      </c>
      <c r="BM172" s="154" t="s">
        <v>266</v>
      </c>
    </row>
    <row r="173" spans="2:65" s="11" customFormat="1" ht="22.9" customHeight="1">
      <c r="B173" s="130"/>
      <c r="D173" s="131" t="s">
        <v>74</v>
      </c>
      <c r="E173" s="141" t="s">
        <v>267</v>
      </c>
      <c r="F173" s="141" t="s">
        <v>268</v>
      </c>
      <c r="I173" s="133"/>
      <c r="J173" s="142">
        <f>BK173</f>
        <v>0</v>
      </c>
      <c r="L173" s="130"/>
      <c r="M173" s="135"/>
      <c r="N173" s="136"/>
      <c r="O173" s="136"/>
      <c r="P173" s="137">
        <f>P174</f>
        <v>0</v>
      </c>
      <c r="Q173" s="136"/>
      <c r="R173" s="137">
        <f>R174</f>
        <v>0</v>
      </c>
      <c r="S173" s="136"/>
      <c r="T173" s="138">
        <f>T174</f>
        <v>0</v>
      </c>
      <c r="AR173" s="131" t="s">
        <v>125</v>
      </c>
      <c r="AT173" s="139" t="s">
        <v>74</v>
      </c>
      <c r="AU173" s="139" t="s">
        <v>83</v>
      </c>
      <c r="AY173" s="131" t="s">
        <v>118</v>
      </c>
      <c r="BK173" s="140">
        <f>BK174</f>
        <v>0</v>
      </c>
    </row>
    <row r="174" spans="2:65" s="1" customFormat="1" ht="24" customHeight="1">
      <c r="B174" s="143"/>
      <c r="C174" s="144" t="s">
        <v>269</v>
      </c>
      <c r="D174" s="144" t="s">
        <v>120</v>
      </c>
      <c r="E174" s="145" t="s">
        <v>270</v>
      </c>
      <c r="F174" s="146" t="s">
        <v>271</v>
      </c>
      <c r="G174" s="147" t="s">
        <v>123</v>
      </c>
      <c r="H174" s="148">
        <v>13.455</v>
      </c>
      <c r="I174" s="149"/>
      <c r="J174" s="148">
        <f>ROUND(I174*H174,3)</f>
        <v>0</v>
      </c>
      <c r="K174" s="146" t="s">
        <v>1</v>
      </c>
      <c r="L174" s="28"/>
      <c r="M174" s="150" t="s">
        <v>1</v>
      </c>
      <c r="N174" s="151" t="s">
        <v>41</v>
      </c>
      <c r="O174" s="51"/>
      <c r="P174" s="152">
        <f>O174*H174</f>
        <v>0</v>
      </c>
      <c r="Q174" s="152">
        <v>0</v>
      </c>
      <c r="R174" s="152">
        <f>Q174*H174</f>
        <v>0</v>
      </c>
      <c r="S174" s="152">
        <v>0</v>
      </c>
      <c r="T174" s="153">
        <f>S174*H174</f>
        <v>0</v>
      </c>
      <c r="AR174" s="154" t="s">
        <v>150</v>
      </c>
      <c r="AT174" s="154" t="s">
        <v>120</v>
      </c>
      <c r="AU174" s="154" t="s">
        <v>125</v>
      </c>
      <c r="AY174" s="13" t="s">
        <v>118</v>
      </c>
      <c r="BE174" s="155">
        <f>IF(N174="základná",J174,0)</f>
        <v>0</v>
      </c>
      <c r="BF174" s="155">
        <f>IF(N174="znížená",J174,0)</f>
        <v>0</v>
      </c>
      <c r="BG174" s="155">
        <f>IF(N174="zákl. prenesená",J174,0)</f>
        <v>0</v>
      </c>
      <c r="BH174" s="155">
        <f>IF(N174="zníž. prenesená",J174,0)</f>
        <v>0</v>
      </c>
      <c r="BI174" s="155">
        <f>IF(N174="nulová",J174,0)</f>
        <v>0</v>
      </c>
      <c r="BJ174" s="13" t="s">
        <v>125</v>
      </c>
      <c r="BK174" s="156">
        <f>ROUND(I174*H174,3)</f>
        <v>0</v>
      </c>
      <c r="BL174" s="13" t="s">
        <v>150</v>
      </c>
      <c r="BM174" s="154" t="s">
        <v>272</v>
      </c>
    </row>
    <row r="175" spans="2:65" s="11" customFormat="1" ht="25.9" customHeight="1">
      <c r="B175" s="130"/>
      <c r="D175" s="131" t="s">
        <v>74</v>
      </c>
      <c r="E175" s="132" t="s">
        <v>273</v>
      </c>
      <c r="F175" s="132" t="s">
        <v>274</v>
      </c>
      <c r="I175" s="133"/>
      <c r="J175" s="134">
        <f>BK175</f>
        <v>0</v>
      </c>
      <c r="L175" s="130"/>
      <c r="M175" s="135"/>
      <c r="N175" s="136"/>
      <c r="O175" s="136"/>
      <c r="P175" s="137">
        <f>P176</f>
        <v>0</v>
      </c>
      <c r="Q175" s="136"/>
      <c r="R175" s="137">
        <f>R176</f>
        <v>0</v>
      </c>
      <c r="S175" s="136"/>
      <c r="T175" s="138">
        <f>T176</f>
        <v>0</v>
      </c>
      <c r="AR175" s="131" t="s">
        <v>136</v>
      </c>
      <c r="AT175" s="139" t="s">
        <v>74</v>
      </c>
      <c r="AU175" s="139" t="s">
        <v>75</v>
      </c>
      <c r="AY175" s="131" t="s">
        <v>118</v>
      </c>
      <c r="BK175" s="140">
        <f>BK176</f>
        <v>0</v>
      </c>
    </row>
    <row r="176" spans="2:65" s="11" customFormat="1" ht="22.9" customHeight="1">
      <c r="B176" s="130"/>
      <c r="D176" s="131" t="s">
        <v>74</v>
      </c>
      <c r="E176" s="141" t="s">
        <v>275</v>
      </c>
      <c r="F176" s="141" t="s">
        <v>276</v>
      </c>
      <c r="I176" s="133"/>
      <c r="J176" s="142">
        <f>BK176</f>
        <v>0</v>
      </c>
      <c r="L176" s="130"/>
      <c r="M176" s="135"/>
      <c r="N176" s="136"/>
      <c r="O176" s="136"/>
      <c r="P176" s="137">
        <f>P177</f>
        <v>0</v>
      </c>
      <c r="Q176" s="136"/>
      <c r="R176" s="137">
        <f>R177</f>
        <v>0</v>
      </c>
      <c r="S176" s="136"/>
      <c r="T176" s="138">
        <f>T177</f>
        <v>0</v>
      </c>
      <c r="AR176" s="131" t="s">
        <v>136</v>
      </c>
      <c r="AT176" s="139" t="s">
        <v>74</v>
      </c>
      <c r="AU176" s="139" t="s">
        <v>83</v>
      </c>
      <c r="AY176" s="131" t="s">
        <v>118</v>
      </c>
      <c r="BK176" s="140">
        <f>BK177</f>
        <v>0</v>
      </c>
    </row>
    <row r="177" spans="2:65" s="1" customFormat="1" ht="16.5" customHeight="1">
      <c r="B177" s="143"/>
      <c r="C177" s="144" t="s">
        <v>207</v>
      </c>
      <c r="D177" s="144" t="s">
        <v>120</v>
      </c>
      <c r="E177" s="145" t="s">
        <v>277</v>
      </c>
      <c r="F177" s="146" t="s">
        <v>278</v>
      </c>
      <c r="G177" s="147" t="s">
        <v>279</v>
      </c>
      <c r="H177" s="148">
        <v>9</v>
      </c>
      <c r="I177" s="149"/>
      <c r="J177" s="148">
        <f>ROUND(I177*H177,3)</f>
        <v>0</v>
      </c>
      <c r="K177" s="146" t="s">
        <v>1</v>
      </c>
      <c r="L177" s="28"/>
      <c r="M177" s="166" t="s">
        <v>1</v>
      </c>
      <c r="N177" s="167" t="s">
        <v>41</v>
      </c>
      <c r="O177" s="168"/>
      <c r="P177" s="169">
        <f>O177*H177</f>
        <v>0</v>
      </c>
      <c r="Q177" s="169">
        <v>0</v>
      </c>
      <c r="R177" s="169">
        <f>Q177*H177</f>
        <v>0</v>
      </c>
      <c r="S177" s="169">
        <v>0</v>
      </c>
      <c r="T177" s="170">
        <f>S177*H177</f>
        <v>0</v>
      </c>
      <c r="AR177" s="154" t="s">
        <v>124</v>
      </c>
      <c r="AT177" s="154" t="s">
        <v>120</v>
      </c>
      <c r="AU177" s="154" t="s">
        <v>125</v>
      </c>
      <c r="AY177" s="13" t="s">
        <v>118</v>
      </c>
      <c r="BE177" s="155">
        <f>IF(N177="základná",J177,0)</f>
        <v>0</v>
      </c>
      <c r="BF177" s="155">
        <f>IF(N177="znížená",J177,0)</f>
        <v>0</v>
      </c>
      <c r="BG177" s="155">
        <f>IF(N177="zákl. prenesená",J177,0)</f>
        <v>0</v>
      </c>
      <c r="BH177" s="155">
        <f>IF(N177="zníž. prenesená",J177,0)</f>
        <v>0</v>
      </c>
      <c r="BI177" s="155">
        <f>IF(N177="nulová",J177,0)</f>
        <v>0</v>
      </c>
      <c r="BJ177" s="13" t="s">
        <v>125</v>
      </c>
      <c r="BK177" s="156">
        <f>ROUND(I177*H177,3)</f>
        <v>0</v>
      </c>
      <c r="BL177" s="13" t="s">
        <v>124</v>
      </c>
      <c r="BM177" s="154" t="s">
        <v>280</v>
      </c>
    </row>
    <row r="178" spans="2:65" s="1" customFormat="1" ht="6.95" customHeight="1">
      <c r="B178" s="40"/>
      <c r="C178" s="41"/>
      <c r="D178" s="41"/>
      <c r="E178" s="41"/>
      <c r="F178" s="41"/>
      <c r="G178" s="41"/>
      <c r="H178" s="41"/>
      <c r="I178" s="104"/>
      <c r="J178" s="41"/>
      <c r="K178" s="41"/>
      <c r="L178" s="28"/>
    </row>
  </sheetData>
  <autoFilter ref="C126:K177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001 - Architektonické a s...</vt:lpstr>
      <vt:lpstr>'001 - Architektonické a s...'!Názvy_tlače</vt:lpstr>
      <vt:lpstr>'Rekapitulácia stavby'!Názvy_tlače</vt:lpstr>
      <vt:lpstr>'001 - Architektonické a s...'!Oblasť_tlače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DESKTOP-FHBU5EG\Arteco</dc:creator>
  <cp:lastModifiedBy>Šimášek Matej</cp:lastModifiedBy>
  <dcterms:created xsi:type="dcterms:W3CDTF">2019-05-16T09:46:29Z</dcterms:created>
  <dcterms:modified xsi:type="dcterms:W3CDTF">2019-06-26T07:48:32Z</dcterms:modified>
</cp:coreProperties>
</file>